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style1.xml" ContentType="application/vnd.ms-office.chartstyle+xml"/>
  <Override PartName="/xl/charts/colors1.xml" ContentType="application/vnd.ms-office.chartcolorstyle+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always" defaultThemeVersion="124226"/>
  <mc:AlternateContent xmlns:mc="http://schemas.openxmlformats.org/markup-compatibility/2006">
    <mc:Choice Requires="x15">
      <x15ac:absPath xmlns:x15ac="http://schemas.microsoft.com/office/spreadsheetml/2010/11/ac" url="C:\Users\JHeaton\Downloads\"/>
    </mc:Choice>
  </mc:AlternateContent>
  <xr:revisionPtr revIDLastSave="0" documentId="8_{FF3CA371-8858-4B9E-AB52-40D5F02229E0}" xr6:coauthVersionLast="47" xr6:coauthVersionMax="47" xr10:uidLastSave="{00000000-0000-0000-0000-000000000000}"/>
  <bookViews>
    <workbookView xWindow="-108" yWindow="-108" windowWidth="16608" windowHeight="8832" tabRatio="804" firstSheet="2" xr2:uid="{00000000-000D-0000-FFFF-FFFF00000000}"/>
  </bookViews>
  <sheets>
    <sheet name="Dashboard" sheetId="1" r:id="rId1"/>
    <sheet name="TO DORegister lettings" sheetId="10" r:id="rId2"/>
    <sheet name="PopAge" sheetId="3" r:id="rId3"/>
    <sheet name="Tenure" sheetId="4" r:id="rId4"/>
    <sheet name="Acctype" sheetId="5" r:id="rId5"/>
    <sheet name="Beds" sheetId="6" r:id="rId6"/>
    <sheet name="Empty2nds" sheetId="7" r:id="rId7"/>
    <sheet name="Stock" sheetId="8" r:id="rId8"/>
    <sheet name="Prices" sheetId="9" r:id="rId9"/>
    <sheet name="Sustainability" sheetId="11" r:id="rId10"/>
    <sheet name="Income" sheetId="12" r:id="rId11"/>
    <sheet name="Template" sheetId="2" r:id="rId12"/>
  </sheets>
  <externalReferences>
    <externalReference r:id="rId13"/>
    <externalReference r:id="rId14"/>
    <externalReference r:id="rId15"/>
  </externalReferences>
  <definedNames>
    <definedName name="_xlnm._FilterDatabase" localSheetId="11" hidden="1">Template!$A$1:$G$114</definedName>
    <definedName name="SelectedComparatorCode" localSheetId="0">Dashboard!$L$3</definedName>
    <definedName name="SelectedDistrictCode" localSheetId="0">Dashboard!$I$3</definedName>
    <definedName name="SelectedParishCode" localSheetId="0">Dashboard!$B$3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5" i="1" l="1"/>
  <c r="F94" i="1"/>
  <c r="B82" i="1"/>
  <c r="L114" i="10"/>
  <c r="G114" i="10"/>
  <c r="L113" i="10"/>
  <c r="G113" i="10"/>
  <c r="L112" i="10"/>
  <c r="G112" i="10"/>
  <c r="L111" i="10"/>
  <c r="G111" i="10"/>
  <c r="L110" i="10"/>
  <c r="G110" i="10"/>
  <c r="L109" i="10"/>
  <c r="G109" i="10"/>
  <c r="L108" i="10"/>
  <c r="G108" i="10"/>
  <c r="L107" i="10"/>
  <c r="G107" i="10"/>
  <c r="L106" i="10"/>
  <c r="G106" i="10"/>
  <c r="L105" i="10"/>
  <c r="G105" i="10"/>
  <c r="L104" i="10"/>
  <c r="G104" i="10"/>
  <c r="L103" i="10"/>
  <c r="G103" i="10"/>
  <c r="L102" i="10"/>
  <c r="G102" i="10"/>
  <c r="L101" i="10"/>
  <c r="G101" i="10"/>
  <c r="L100" i="10"/>
  <c r="G100" i="10"/>
  <c r="L99" i="10"/>
  <c r="G99" i="10"/>
  <c r="L98" i="10"/>
  <c r="G98" i="10"/>
  <c r="L97" i="10"/>
  <c r="G97" i="10"/>
  <c r="L96" i="10"/>
  <c r="G96" i="10"/>
  <c r="L95" i="10"/>
  <c r="G95" i="10"/>
  <c r="L94" i="10"/>
  <c r="G94" i="10"/>
  <c r="L93" i="10"/>
  <c r="G93" i="10"/>
  <c r="L92" i="10"/>
  <c r="G92" i="10"/>
  <c r="L91" i="10"/>
  <c r="G91" i="10"/>
  <c r="L90" i="10"/>
  <c r="G90" i="10"/>
  <c r="L89" i="10"/>
  <c r="G89" i="10"/>
  <c r="L88" i="10"/>
  <c r="G88" i="10"/>
  <c r="L87" i="10"/>
  <c r="G87" i="10"/>
  <c r="L86" i="10"/>
  <c r="G86" i="10"/>
  <c r="L85" i="10"/>
  <c r="G85" i="10"/>
  <c r="L84" i="10"/>
  <c r="G84" i="10"/>
  <c r="L83" i="10"/>
  <c r="G83" i="10"/>
  <c r="L82" i="10"/>
  <c r="G82" i="10"/>
  <c r="L81" i="10"/>
  <c r="G81" i="10"/>
  <c r="L80" i="10"/>
  <c r="G80" i="10"/>
  <c r="L79" i="10"/>
  <c r="G79" i="10"/>
  <c r="L78" i="10"/>
  <c r="G78" i="10"/>
  <c r="L77" i="10"/>
  <c r="G77" i="10"/>
  <c r="L76" i="10"/>
  <c r="G76" i="10"/>
  <c r="L75" i="10"/>
  <c r="G75" i="10"/>
  <c r="L74" i="10"/>
  <c r="G74" i="10"/>
  <c r="L73" i="10"/>
  <c r="G73" i="10"/>
  <c r="L72" i="10"/>
  <c r="G72" i="10"/>
  <c r="L71" i="10"/>
  <c r="G71" i="10"/>
  <c r="L70" i="10"/>
  <c r="G70" i="10"/>
  <c r="L69" i="10"/>
  <c r="G69" i="10"/>
  <c r="L68" i="10"/>
  <c r="G68" i="10"/>
  <c r="L67" i="10"/>
  <c r="G67" i="10"/>
  <c r="L66" i="10"/>
  <c r="G66" i="10"/>
  <c r="L65" i="10"/>
  <c r="G65" i="10"/>
  <c r="L64" i="10"/>
  <c r="G64" i="10"/>
  <c r="L63" i="10"/>
  <c r="G63" i="10"/>
  <c r="L62" i="10"/>
  <c r="G62" i="10"/>
  <c r="L61" i="10"/>
  <c r="G61" i="10"/>
  <c r="L60" i="10"/>
  <c r="G60" i="10"/>
  <c r="L59" i="10"/>
  <c r="G59" i="10"/>
  <c r="L58" i="10"/>
  <c r="G58" i="10"/>
  <c r="L57" i="10"/>
  <c r="G57" i="10"/>
  <c r="L56" i="10"/>
  <c r="G56" i="10"/>
  <c r="L55" i="10"/>
  <c r="G55" i="10"/>
  <c r="L54" i="10"/>
  <c r="G54" i="10"/>
  <c r="L53" i="10"/>
  <c r="G53" i="10"/>
  <c r="L52" i="10"/>
  <c r="G52" i="10"/>
  <c r="L51" i="10"/>
  <c r="G51" i="10"/>
  <c r="L50" i="10"/>
  <c r="G50" i="10"/>
  <c r="L49" i="10"/>
  <c r="G49" i="10"/>
  <c r="L48" i="10"/>
  <c r="G48" i="10"/>
  <c r="L47" i="10"/>
  <c r="G47" i="10"/>
  <c r="L46" i="10"/>
  <c r="G46" i="10"/>
  <c r="L45" i="10"/>
  <c r="G45" i="10"/>
  <c r="L44" i="10"/>
  <c r="G44" i="10"/>
  <c r="L43" i="10"/>
  <c r="G43" i="10"/>
  <c r="L42" i="10"/>
  <c r="G42" i="10"/>
  <c r="L41" i="10"/>
  <c r="G41" i="10"/>
  <c r="L40" i="10"/>
  <c r="G40" i="10"/>
  <c r="L39" i="10"/>
  <c r="G39" i="10"/>
  <c r="L38" i="10"/>
  <c r="G38" i="10"/>
  <c r="L37" i="10"/>
  <c r="G37" i="10"/>
  <c r="L36" i="10"/>
  <c r="G36" i="10"/>
  <c r="L35" i="10"/>
  <c r="G35" i="10"/>
  <c r="L34" i="10"/>
  <c r="G34" i="10"/>
  <c r="L33" i="10"/>
  <c r="G33" i="10"/>
  <c r="L32" i="10"/>
  <c r="G32" i="10"/>
  <c r="L31" i="10"/>
  <c r="G31" i="10"/>
  <c r="L30" i="10"/>
  <c r="G30" i="10"/>
  <c r="L29" i="10"/>
  <c r="G29" i="10"/>
  <c r="L28" i="10"/>
  <c r="G28" i="10"/>
  <c r="L27" i="10"/>
  <c r="G27" i="10"/>
  <c r="L26" i="10"/>
  <c r="G26" i="10"/>
  <c r="L25" i="10"/>
  <c r="G25" i="10"/>
  <c r="L24" i="10"/>
  <c r="G24" i="10"/>
  <c r="L23" i="10"/>
  <c r="G23" i="10"/>
  <c r="L22" i="10"/>
  <c r="G22" i="10"/>
  <c r="L21" i="10"/>
  <c r="G21" i="10"/>
  <c r="L20" i="10"/>
  <c r="G20" i="10"/>
  <c r="L19" i="10"/>
  <c r="G19" i="10"/>
  <c r="L18" i="10"/>
  <c r="G18" i="10"/>
  <c r="L17" i="10"/>
  <c r="G17" i="10"/>
  <c r="L16" i="10"/>
  <c r="G16" i="10"/>
  <c r="L15" i="10"/>
  <c r="G15" i="10"/>
  <c r="L14" i="10"/>
  <c r="G14" i="10"/>
  <c r="L13" i="10"/>
  <c r="G13" i="10"/>
  <c r="L12" i="10"/>
  <c r="G12" i="10"/>
  <c r="L11" i="10"/>
  <c r="G11" i="10"/>
  <c r="L10" i="10"/>
  <c r="G10" i="10"/>
  <c r="L9" i="10"/>
  <c r="G9" i="10"/>
  <c r="L8" i="10"/>
  <c r="G8" i="10"/>
  <c r="L7" i="10"/>
  <c r="G7" i="10"/>
  <c r="L6" i="10"/>
  <c r="G6" i="10"/>
  <c r="L5" i="10"/>
  <c r="G5" i="10"/>
  <c r="L4" i="10"/>
  <c r="G4" i="10"/>
  <c r="L3" i="10"/>
  <c r="G3" i="10"/>
  <c r="L2" i="10"/>
  <c r="G2" i="10"/>
  <c r="D116" i="7"/>
  <c r="G116" i="7" s="1"/>
  <c r="C116" i="7"/>
  <c r="F116" i="7" s="1"/>
  <c r="G115" i="7"/>
  <c r="F115" i="7"/>
  <c r="G114" i="7"/>
  <c r="F114" i="7"/>
  <c r="G113" i="7"/>
  <c r="F113" i="7"/>
  <c r="G112" i="7"/>
  <c r="F112" i="7"/>
  <c r="G111" i="7"/>
  <c r="F111" i="7"/>
  <c r="G109" i="7"/>
  <c r="F109" i="7"/>
  <c r="G108" i="7"/>
  <c r="F108" i="7"/>
  <c r="G107" i="7"/>
  <c r="F107" i="7"/>
  <c r="G106" i="7"/>
  <c r="F106" i="7"/>
  <c r="G103" i="7"/>
  <c r="F103" i="7"/>
  <c r="G102" i="7"/>
  <c r="F102" i="7"/>
  <c r="G101" i="7"/>
  <c r="F101" i="7"/>
  <c r="G100" i="7"/>
  <c r="F100" i="7"/>
  <c r="G99" i="7"/>
  <c r="F99" i="7"/>
  <c r="G97" i="7"/>
  <c r="F97" i="7"/>
  <c r="G95" i="7"/>
  <c r="F95" i="7"/>
  <c r="G94" i="7"/>
  <c r="F94" i="7"/>
  <c r="G93" i="7"/>
  <c r="F93" i="7"/>
  <c r="G91" i="7"/>
  <c r="F91" i="7"/>
  <c r="G90" i="7"/>
  <c r="F90" i="7"/>
  <c r="G89" i="7"/>
  <c r="F89" i="7"/>
  <c r="G88" i="7"/>
  <c r="F88" i="7"/>
  <c r="G87" i="7"/>
  <c r="F87" i="7"/>
  <c r="G86" i="7"/>
  <c r="F86" i="7"/>
  <c r="G85" i="7"/>
  <c r="F85" i="7"/>
  <c r="G84" i="7"/>
  <c r="F84" i="7"/>
  <c r="G83" i="7"/>
  <c r="F83" i="7"/>
  <c r="G82" i="7"/>
  <c r="F82" i="7"/>
  <c r="G81" i="7"/>
  <c r="F81" i="7"/>
  <c r="G79" i="7"/>
  <c r="F79" i="7"/>
  <c r="G78" i="7"/>
  <c r="F78" i="7"/>
  <c r="G77" i="7"/>
  <c r="F77" i="7"/>
  <c r="G76" i="7"/>
  <c r="F76" i="7"/>
  <c r="G75" i="7"/>
  <c r="F75" i="7"/>
  <c r="G74" i="7"/>
  <c r="F74" i="7"/>
  <c r="G73" i="7"/>
  <c r="F73" i="7"/>
  <c r="G72" i="7"/>
  <c r="F72" i="7"/>
  <c r="G70" i="7"/>
  <c r="F70" i="7"/>
  <c r="G69" i="7"/>
  <c r="F69" i="7"/>
  <c r="G67" i="7"/>
  <c r="F67" i="7"/>
  <c r="G66" i="7"/>
  <c r="F66" i="7"/>
  <c r="G65" i="7"/>
  <c r="F65" i="7"/>
  <c r="G64" i="7"/>
  <c r="F64" i="7"/>
  <c r="G63" i="7"/>
  <c r="F63" i="7"/>
  <c r="G62" i="7"/>
  <c r="F62" i="7"/>
  <c r="G61" i="7"/>
  <c r="F61" i="7"/>
  <c r="G60" i="7"/>
  <c r="F60" i="7"/>
  <c r="G59" i="7"/>
  <c r="F59" i="7"/>
  <c r="G58" i="7"/>
  <c r="F58" i="7"/>
  <c r="G56" i="7"/>
  <c r="F56" i="7"/>
  <c r="G55" i="7"/>
  <c r="F55" i="7"/>
  <c r="G53" i="7"/>
  <c r="F53" i="7"/>
  <c r="G51" i="7"/>
  <c r="F51" i="7"/>
  <c r="G50" i="7"/>
  <c r="F50" i="7"/>
  <c r="G49" i="7"/>
  <c r="F49" i="7"/>
  <c r="G48" i="7"/>
  <c r="F48" i="7"/>
  <c r="G47" i="7"/>
  <c r="F47" i="7"/>
  <c r="G46" i="7"/>
  <c r="F46" i="7"/>
  <c r="G45" i="7"/>
  <c r="F45" i="7"/>
  <c r="G44" i="7"/>
  <c r="F44" i="7"/>
  <c r="G43" i="7"/>
  <c r="F43" i="7"/>
  <c r="G42" i="7"/>
  <c r="F42" i="7"/>
  <c r="G41" i="7"/>
  <c r="F41" i="7"/>
  <c r="G40" i="7"/>
  <c r="F40" i="7"/>
  <c r="G39" i="7"/>
  <c r="F39" i="7"/>
  <c r="G38" i="7"/>
  <c r="F38" i="7"/>
  <c r="G37" i="7"/>
  <c r="F37" i="7"/>
  <c r="G36" i="7"/>
  <c r="F36" i="7"/>
  <c r="G34" i="7"/>
  <c r="F34" i="7"/>
  <c r="G33" i="7"/>
  <c r="F33" i="7"/>
  <c r="G32" i="7"/>
  <c r="F32" i="7"/>
  <c r="G31" i="7"/>
  <c r="F31" i="7"/>
  <c r="G30" i="7"/>
  <c r="F30" i="7"/>
  <c r="G29" i="7"/>
  <c r="F29" i="7"/>
  <c r="G28" i="7"/>
  <c r="F28" i="7"/>
  <c r="G27" i="7"/>
  <c r="F27" i="7"/>
  <c r="G25" i="7"/>
  <c r="F25" i="7"/>
  <c r="G24" i="7"/>
  <c r="F24" i="7"/>
  <c r="G22" i="7"/>
  <c r="F22" i="7"/>
  <c r="G21" i="7"/>
  <c r="F21" i="7"/>
  <c r="G20" i="7"/>
  <c r="F20" i="7"/>
  <c r="G19" i="7"/>
  <c r="F19" i="7"/>
  <c r="G17" i="7"/>
  <c r="F17" i="7"/>
  <c r="G16" i="7"/>
  <c r="F16" i="7"/>
  <c r="G15" i="7"/>
  <c r="F15" i="7"/>
  <c r="G14" i="7"/>
  <c r="F14" i="7"/>
  <c r="G13" i="7"/>
  <c r="F13" i="7"/>
  <c r="G12" i="7"/>
  <c r="F12" i="7"/>
  <c r="G11" i="7"/>
  <c r="F11" i="7"/>
  <c r="G10" i="7"/>
  <c r="F10" i="7"/>
  <c r="G9" i="7"/>
  <c r="F9" i="7"/>
  <c r="G8" i="7"/>
  <c r="F8" i="7"/>
  <c r="G7" i="7"/>
  <c r="F7" i="7"/>
  <c r="G6" i="7"/>
  <c r="F6" i="7"/>
  <c r="G5" i="7"/>
  <c r="F5" i="7"/>
  <c r="G4" i="7"/>
  <c r="F4" i="7"/>
  <c r="G3" i="7"/>
  <c r="F3" i="7"/>
  <c r="B81" i="1"/>
  <c r="B80" i="1"/>
  <c r="K768" i="8"/>
  <c r="J768" i="8"/>
  <c r="I768" i="8"/>
  <c r="H768" i="8"/>
  <c r="G768" i="8"/>
  <c r="F768" i="8"/>
  <c r="E768" i="8"/>
  <c r="D768" i="8"/>
  <c r="A768" i="8"/>
  <c r="J760" i="8"/>
  <c r="I760" i="8"/>
  <c r="H760" i="8"/>
  <c r="G760" i="8"/>
  <c r="F760" i="8"/>
  <c r="E760" i="8"/>
  <c r="D760" i="8"/>
  <c r="A760" i="8"/>
  <c r="J752" i="8"/>
  <c r="I752" i="8"/>
  <c r="H752" i="8"/>
  <c r="G752" i="8"/>
  <c r="F752" i="8"/>
  <c r="E752" i="8"/>
  <c r="D752" i="8"/>
  <c r="A752" i="8"/>
  <c r="J744" i="8"/>
  <c r="I744" i="8"/>
  <c r="H744" i="8"/>
  <c r="G744" i="8"/>
  <c r="F744" i="8"/>
  <c r="E744" i="8"/>
  <c r="D744" i="8"/>
  <c r="A744" i="8"/>
  <c r="J736" i="8"/>
  <c r="I736" i="8"/>
  <c r="H736" i="8"/>
  <c r="G736" i="8"/>
  <c r="F736" i="8"/>
  <c r="E736" i="8"/>
  <c r="D736" i="8"/>
  <c r="A736" i="8"/>
  <c r="J728" i="8"/>
  <c r="I728" i="8"/>
  <c r="H728" i="8"/>
  <c r="G728" i="8"/>
  <c r="F728" i="8"/>
  <c r="E728" i="8"/>
  <c r="D728" i="8"/>
  <c r="A728" i="8"/>
  <c r="J720" i="8"/>
  <c r="I720" i="8"/>
  <c r="H720" i="8"/>
  <c r="G720" i="8"/>
  <c r="F720" i="8"/>
  <c r="E720" i="8"/>
  <c r="D720" i="8"/>
  <c r="A720" i="8"/>
  <c r="J712" i="8"/>
  <c r="I712" i="8"/>
  <c r="H712" i="8"/>
  <c r="G712" i="8"/>
  <c r="F712" i="8"/>
  <c r="E712" i="8"/>
  <c r="D712" i="8"/>
  <c r="A712" i="8"/>
  <c r="J704" i="8"/>
  <c r="I704" i="8"/>
  <c r="H704" i="8"/>
  <c r="G704" i="8"/>
  <c r="F704" i="8"/>
  <c r="E704" i="8"/>
  <c r="D704" i="8"/>
  <c r="A704" i="8"/>
  <c r="J696" i="8"/>
  <c r="I696" i="8"/>
  <c r="H696" i="8"/>
  <c r="G696" i="8"/>
  <c r="F696" i="8"/>
  <c r="E696" i="8"/>
  <c r="D696" i="8"/>
  <c r="A696" i="8"/>
  <c r="J688" i="8"/>
  <c r="I688" i="8"/>
  <c r="H688" i="8"/>
  <c r="G688" i="8"/>
  <c r="F688" i="8"/>
  <c r="E688" i="8"/>
  <c r="D688" i="8"/>
  <c r="A688" i="8"/>
  <c r="J680" i="8"/>
  <c r="I680" i="8"/>
  <c r="H680" i="8"/>
  <c r="G680" i="8"/>
  <c r="F680" i="8"/>
  <c r="E680" i="8"/>
  <c r="D680" i="8"/>
  <c r="A680" i="8"/>
  <c r="J672" i="8"/>
  <c r="I672" i="8"/>
  <c r="H672" i="8"/>
  <c r="G672" i="8"/>
  <c r="F672" i="8"/>
  <c r="E672" i="8"/>
  <c r="D672" i="8"/>
  <c r="A672" i="8"/>
  <c r="J664" i="8"/>
  <c r="I664" i="8"/>
  <c r="H664" i="8"/>
  <c r="G664" i="8"/>
  <c r="F664" i="8"/>
  <c r="E664" i="8"/>
  <c r="D664" i="8"/>
  <c r="A664" i="8"/>
  <c r="J656" i="8"/>
  <c r="I656" i="8"/>
  <c r="H656" i="8"/>
  <c r="G656" i="8"/>
  <c r="F656" i="8"/>
  <c r="E656" i="8"/>
  <c r="D656" i="8"/>
  <c r="A656" i="8"/>
  <c r="J648" i="8"/>
  <c r="I648" i="8"/>
  <c r="H648" i="8"/>
  <c r="G648" i="8"/>
  <c r="F648" i="8"/>
  <c r="E648" i="8"/>
  <c r="D648" i="8"/>
  <c r="A648" i="8"/>
  <c r="J640" i="8"/>
  <c r="I640" i="8"/>
  <c r="H640" i="8"/>
  <c r="G640" i="8"/>
  <c r="F640" i="8"/>
  <c r="E640" i="8"/>
  <c r="D640" i="8"/>
  <c r="A640" i="8"/>
  <c r="J632" i="8"/>
  <c r="I632" i="8"/>
  <c r="H632" i="8"/>
  <c r="G632" i="8"/>
  <c r="F632" i="8"/>
  <c r="E632" i="8"/>
  <c r="D632" i="8"/>
  <c r="A632" i="8"/>
  <c r="J624" i="8"/>
  <c r="I624" i="8"/>
  <c r="H624" i="8"/>
  <c r="G624" i="8"/>
  <c r="F624" i="8"/>
  <c r="E624" i="8"/>
  <c r="D624" i="8"/>
  <c r="A624" i="8"/>
  <c r="J616" i="8"/>
  <c r="I616" i="8"/>
  <c r="H616" i="8"/>
  <c r="G616" i="8"/>
  <c r="F616" i="8"/>
  <c r="E616" i="8"/>
  <c r="D616" i="8"/>
  <c r="A616" i="8"/>
  <c r="J608" i="8"/>
  <c r="I608" i="8"/>
  <c r="H608" i="8"/>
  <c r="G608" i="8"/>
  <c r="F608" i="8"/>
  <c r="E608" i="8"/>
  <c r="D608" i="8"/>
  <c r="A608" i="8"/>
  <c r="J600" i="8"/>
  <c r="I600" i="8"/>
  <c r="H600" i="8"/>
  <c r="G600" i="8"/>
  <c r="F600" i="8"/>
  <c r="E600" i="8"/>
  <c r="D600" i="8"/>
  <c r="A600" i="8"/>
  <c r="J592" i="8"/>
  <c r="I592" i="8"/>
  <c r="H592" i="8"/>
  <c r="G592" i="8"/>
  <c r="F592" i="8"/>
  <c r="E592" i="8"/>
  <c r="D592" i="8"/>
  <c r="A592" i="8"/>
  <c r="J584" i="8"/>
  <c r="I584" i="8"/>
  <c r="H584" i="8"/>
  <c r="G584" i="8"/>
  <c r="F584" i="8"/>
  <c r="E584" i="8"/>
  <c r="D584" i="8"/>
  <c r="A584" i="8"/>
  <c r="J576" i="8"/>
  <c r="I576" i="8"/>
  <c r="H576" i="8"/>
  <c r="G576" i="8"/>
  <c r="F576" i="8"/>
  <c r="E576" i="8"/>
  <c r="D576" i="8"/>
  <c r="A576" i="8"/>
  <c r="J568" i="8"/>
  <c r="I568" i="8"/>
  <c r="H568" i="8"/>
  <c r="G568" i="8"/>
  <c r="F568" i="8"/>
  <c r="E568" i="8"/>
  <c r="D568" i="8"/>
  <c r="A568" i="8"/>
  <c r="J560" i="8"/>
  <c r="I560" i="8"/>
  <c r="H560" i="8"/>
  <c r="G560" i="8"/>
  <c r="F560" i="8"/>
  <c r="E560" i="8"/>
  <c r="D560" i="8"/>
  <c r="A560" i="8"/>
  <c r="J552" i="8"/>
  <c r="I552" i="8"/>
  <c r="H552" i="8"/>
  <c r="G552" i="8"/>
  <c r="F552" i="8"/>
  <c r="E552" i="8"/>
  <c r="D552" i="8"/>
  <c r="A552" i="8"/>
  <c r="J544" i="8"/>
  <c r="I544" i="8"/>
  <c r="H544" i="8"/>
  <c r="G544" i="8"/>
  <c r="F544" i="8"/>
  <c r="E544" i="8"/>
  <c r="D544" i="8"/>
  <c r="A544" i="8"/>
  <c r="J536" i="8"/>
  <c r="I536" i="8"/>
  <c r="H536" i="8"/>
  <c r="G536" i="8"/>
  <c r="F536" i="8"/>
  <c r="E536" i="8"/>
  <c r="D536" i="8"/>
  <c r="A536" i="8"/>
  <c r="J528" i="8"/>
  <c r="I528" i="8"/>
  <c r="H528" i="8"/>
  <c r="G528" i="8"/>
  <c r="F528" i="8"/>
  <c r="E528" i="8"/>
  <c r="D528" i="8"/>
  <c r="A528" i="8"/>
  <c r="J520" i="8"/>
  <c r="I520" i="8"/>
  <c r="H520" i="8"/>
  <c r="G520" i="8"/>
  <c r="F520" i="8"/>
  <c r="E520" i="8"/>
  <c r="D520" i="8"/>
  <c r="A520" i="8"/>
  <c r="J512" i="8"/>
  <c r="I512" i="8"/>
  <c r="H512" i="8"/>
  <c r="G512" i="8"/>
  <c r="F512" i="8"/>
  <c r="E512" i="8"/>
  <c r="D512" i="8"/>
  <c r="A512" i="8"/>
  <c r="J504" i="8"/>
  <c r="I504" i="8"/>
  <c r="H504" i="8"/>
  <c r="G504" i="8"/>
  <c r="F504" i="8"/>
  <c r="E504" i="8"/>
  <c r="D504" i="8"/>
  <c r="A504" i="8"/>
  <c r="J496" i="8"/>
  <c r="I496" i="8"/>
  <c r="H496" i="8"/>
  <c r="G496" i="8"/>
  <c r="F496" i="8"/>
  <c r="E496" i="8"/>
  <c r="D496" i="8"/>
  <c r="A496" i="8"/>
  <c r="J488" i="8"/>
  <c r="I488" i="8"/>
  <c r="H488" i="8"/>
  <c r="G488" i="8"/>
  <c r="F488" i="8"/>
  <c r="E488" i="8"/>
  <c r="D488" i="8"/>
  <c r="A488" i="8"/>
  <c r="J480" i="8"/>
  <c r="I480" i="8"/>
  <c r="H480" i="8"/>
  <c r="G480" i="8"/>
  <c r="F480" i="8"/>
  <c r="E480" i="8"/>
  <c r="D480" i="8"/>
  <c r="A480" i="8"/>
  <c r="J472" i="8"/>
  <c r="I472" i="8"/>
  <c r="H472" i="8"/>
  <c r="G472" i="8"/>
  <c r="F472" i="8"/>
  <c r="E472" i="8"/>
  <c r="D472" i="8"/>
  <c r="A472" i="8"/>
  <c r="J464" i="8"/>
  <c r="I464" i="8"/>
  <c r="H464" i="8"/>
  <c r="G464" i="8"/>
  <c r="F464" i="8"/>
  <c r="E464" i="8"/>
  <c r="D464" i="8"/>
  <c r="A464" i="8"/>
  <c r="J456" i="8"/>
  <c r="I456" i="8"/>
  <c r="H456" i="8"/>
  <c r="G456" i="8"/>
  <c r="F456" i="8"/>
  <c r="E456" i="8"/>
  <c r="D456" i="8"/>
  <c r="A456" i="8"/>
  <c r="J448" i="8"/>
  <c r="I448" i="8"/>
  <c r="H448" i="8"/>
  <c r="G448" i="8"/>
  <c r="F448" i="8"/>
  <c r="E448" i="8"/>
  <c r="D448" i="8"/>
  <c r="A448" i="8"/>
  <c r="J440" i="8"/>
  <c r="I440" i="8"/>
  <c r="H440" i="8"/>
  <c r="G440" i="8"/>
  <c r="F440" i="8"/>
  <c r="E440" i="8"/>
  <c r="D440" i="8"/>
  <c r="A440" i="8"/>
  <c r="J432" i="8"/>
  <c r="I432" i="8"/>
  <c r="H432" i="8"/>
  <c r="G432" i="8"/>
  <c r="F432" i="8"/>
  <c r="E432" i="8"/>
  <c r="D432" i="8"/>
  <c r="A432" i="8"/>
  <c r="J424" i="8"/>
  <c r="I424" i="8"/>
  <c r="H424" i="8"/>
  <c r="G424" i="8"/>
  <c r="F424" i="8"/>
  <c r="E424" i="8"/>
  <c r="D424" i="8"/>
  <c r="A424" i="8"/>
  <c r="J416" i="8"/>
  <c r="I416" i="8"/>
  <c r="H416" i="8"/>
  <c r="G416" i="8"/>
  <c r="F416" i="8"/>
  <c r="E416" i="8"/>
  <c r="D416" i="8"/>
  <c r="A416" i="8"/>
  <c r="J407" i="8"/>
  <c r="I407" i="8"/>
  <c r="H407" i="8"/>
  <c r="G407" i="8"/>
  <c r="F407" i="8"/>
  <c r="E407" i="8"/>
  <c r="D407" i="8"/>
  <c r="A407" i="8"/>
  <c r="J400" i="8"/>
  <c r="I400" i="8"/>
  <c r="H400" i="8"/>
  <c r="G400" i="8"/>
  <c r="F400" i="8"/>
  <c r="E400" i="8"/>
  <c r="D400" i="8"/>
  <c r="A400" i="8"/>
  <c r="J392" i="8"/>
  <c r="I392" i="8"/>
  <c r="H392" i="8"/>
  <c r="G392" i="8"/>
  <c r="F392" i="8"/>
  <c r="E392" i="8"/>
  <c r="D392" i="8"/>
  <c r="A392" i="8"/>
  <c r="J384" i="8"/>
  <c r="I384" i="8"/>
  <c r="H384" i="8"/>
  <c r="G384" i="8"/>
  <c r="F384" i="8"/>
  <c r="E384" i="8"/>
  <c r="D384" i="8"/>
  <c r="A384" i="8"/>
  <c r="J376" i="8"/>
  <c r="I376" i="8"/>
  <c r="H376" i="8"/>
  <c r="G376" i="8"/>
  <c r="F376" i="8"/>
  <c r="E376" i="8"/>
  <c r="D376" i="8"/>
  <c r="A376" i="8"/>
  <c r="J368" i="8"/>
  <c r="I368" i="8"/>
  <c r="H368" i="8"/>
  <c r="G368" i="8"/>
  <c r="F368" i="8"/>
  <c r="E368" i="8"/>
  <c r="D368" i="8"/>
  <c r="A368" i="8"/>
  <c r="J360" i="8"/>
  <c r="I360" i="8"/>
  <c r="H360" i="8"/>
  <c r="G360" i="8"/>
  <c r="F360" i="8"/>
  <c r="E360" i="8"/>
  <c r="D360" i="8"/>
  <c r="A360" i="8"/>
  <c r="J352" i="8"/>
  <c r="I352" i="8"/>
  <c r="H352" i="8"/>
  <c r="G352" i="8"/>
  <c r="F352" i="8"/>
  <c r="E352" i="8"/>
  <c r="D352" i="8"/>
  <c r="A352" i="8"/>
  <c r="A353" i="8"/>
  <c r="K353" i="8"/>
  <c r="J344" i="8"/>
  <c r="I344" i="8"/>
  <c r="H344" i="8"/>
  <c r="G344" i="8"/>
  <c r="F344" i="8"/>
  <c r="E344" i="8"/>
  <c r="D344" i="8"/>
  <c r="A344" i="8"/>
  <c r="J336" i="8"/>
  <c r="I336" i="8"/>
  <c r="H336" i="8"/>
  <c r="G336" i="8"/>
  <c r="F336" i="8"/>
  <c r="E336" i="8"/>
  <c r="D336" i="8"/>
  <c r="A336" i="8"/>
  <c r="J328" i="8"/>
  <c r="I328" i="8"/>
  <c r="H328" i="8"/>
  <c r="G328" i="8"/>
  <c r="F328" i="8"/>
  <c r="E328" i="8"/>
  <c r="D328" i="8"/>
  <c r="A328" i="8"/>
  <c r="J320" i="8"/>
  <c r="I320" i="8"/>
  <c r="H320" i="8"/>
  <c r="G320" i="8"/>
  <c r="F320" i="8"/>
  <c r="E320" i="8"/>
  <c r="D320" i="8"/>
  <c r="A320" i="8"/>
  <c r="J312" i="8"/>
  <c r="I312" i="8"/>
  <c r="H312" i="8"/>
  <c r="G312" i="8"/>
  <c r="F312" i="8"/>
  <c r="E312" i="8"/>
  <c r="D312" i="8"/>
  <c r="A312" i="8"/>
  <c r="J304" i="8"/>
  <c r="I304" i="8"/>
  <c r="H304" i="8"/>
  <c r="G304" i="8"/>
  <c r="F304" i="8"/>
  <c r="E304" i="8"/>
  <c r="D304" i="8"/>
  <c r="A304" i="8"/>
  <c r="J296" i="8"/>
  <c r="I296" i="8"/>
  <c r="H296" i="8"/>
  <c r="G296" i="8"/>
  <c r="F296" i="8"/>
  <c r="E296" i="8"/>
  <c r="D296" i="8"/>
  <c r="A296" i="8"/>
  <c r="J288" i="8"/>
  <c r="I288" i="8"/>
  <c r="H288" i="8"/>
  <c r="G288" i="8"/>
  <c r="F288" i="8"/>
  <c r="E288" i="8"/>
  <c r="D288" i="8"/>
  <c r="A288" i="8"/>
  <c r="J280" i="8"/>
  <c r="I280" i="8"/>
  <c r="H280" i="8"/>
  <c r="G280" i="8"/>
  <c r="F280" i="8"/>
  <c r="E280" i="8"/>
  <c r="D280" i="8"/>
  <c r="A280" i="8"/>
  <c r="J272" i="8"/>
  <c r="I272" i="8"/>
  <c r="H272" i="8"/>
  <c r="G272" i="8"/>
  <c r="F272" i="8"/>
  <c r="E272" i="8"/>
  <c r="D272" i="8"/>
  <c r="A272" i="8"/>
  <c r="J264" i="8"/>
  <c r="I264" i="8"/>
  <c r="H264" i="8"/>
  <c r="G264" i="8"/>
  <c r="F264" i="8"/>
  <c r="E264" i="8"/>
  <c r="D264" i="8"/>
  <c r="A264" i="8"/>
  <c r="J256" i="8"/>
  <c r="I256" i="8"/>
  <c r="H256" i="8"/>
  <c r="G256" i="8"/>
  <c r="F256" i="8"/>
  <c r="E256" i="8"/>
  <c r="D256" i="8"/>
  <c r="A256" i="8"/>
  <c r="J248" i="8"/>
  <c r="I248" i="8"/>
  <c r="H248" i="8"/>
  <c r="G248" i="8"/>
  <c r="F248" i="8"/>
  <c r="E248" i="8"/>
  <c r="D248" i="8"/>
  <c r="A248" i="8"/>
  <c r="J240" i="8"/>
  <c r="I240" i="8"/>
  <c r="H240" i="8"/>
  <c r="G240" i="8"/>
  <c r="F240" i="8"/>
  <c r="E240" i="8"/>
  <c r="D240" i="8"/>
  <c r="A240" i="8"/>
  <c r="J232" i="8"/>
  <c r="I232" i="8"/>
  <c r="H232" i="8"/>
  <c r="G232" i="8"/>
  <c r="F232" i="8"/>
  <c r="E232" i="8"/>
  <c r="D232" i="8"/>
  <c r="A232" i="8"/>
  <c r="J224" i="8"/>
  <c r="I224" i="8"/>
  <c r="H224" i="8"/>
  <c r="G224" i="8"/>
  <c r="F224" i="8"/>
  <c r="E224" i="8"/>
  <c r="D224" i="8"/>
  <c r="A224" i="8"/>
  <c r="J216" i="8"/>
  <c r="I216" i="8"/>
  <c r="H216" i="8"/>
  <c r="G216" i="8"/>
  <c r="F216" i="8"/>
  <c r="E216" i="8"/>
  <c r="D216" i="8"/>
  <c r="A216" i="8"/>
  <c r="J208" i="8"/>
  <c r="I208" i="8"/>
  <c r="H208" i="8"/>
  <c r="G208" i="8"/>
  <c r="F208" i="8"/>
  <c r="E208" i="8"/>
  <c r="D208" i="8"/>
  <c r="A208" i="8"/>
  <c r="J200" i="8"/>
  <c r="I200" i="8"/>
  <c r="H200" i="8"/>
  <c r="G200" i="8"/>
  <c r="F200" i="8"/>
  <c r="E200" i="8"/>
  <c r="D200" i="8"/>
  <c r="A200" i="8"/>
  <c r="J192" i="8"/>
  <c r="I192" i="8"/>
  <c r="H192" i="8"/>
  <c r="G192" i="8"/>
  <c r="F192" i="8"/>
  <c r="E192" i="8"/>
  <c r="D192" i="8"/>
  <c r="A192" i="8"/>
  <c r="J184" i="8"/>
  <c r="I184" i="8"/>
  <c r="H184" i="8"/>
  <c r="G184" i="8"/>
  <c r="F184" i="8"/>
  <c r="E184" i="8"/>
  <c r="D184" i="8"/>
  <c r="A184" i="8"/>
  <c r="J176" i="8"/>
  <c r="I176" i="8"/>
  <c r="H176" i="8"/>
  <c r="G176" i="8"/>
  <c r="F176" i="8"/>
  <c r="E176" i="8"/>
  <c r="D176" i="8"/>
  <c r="A176" i="8"/>
  <c r="J168" i="8"/>
  <c r="I168" i="8"/>
  <c r="H168" i="8"/>
  <c r="G168" i="8"/>
  <c r="F168" i="8"/>
  <c r="E168" i="8"/>
  <c r="D168" i="8"/>
  <c r="A168" i="8"/>
  <c r="J160" i="8"/>
  <c r="I160" i="8"/>
  <c r="H160" i="8"/>
  <c r="G160" i="8"/>
  <c r="F160" i="8"/>
  <c r="E160" i="8"/>
  <c r="D160" i="8"/>
  <c r="A160" i="8"/>
  <c r="J152" i="8"/>
  <c r="I152" i="8"/>
  <c r="H152" i="8"/>
  <c r="G152" i="8"/>
  <c r="F152" i="8"/>
  <c r="E152" i="8"/>
  <c r="D152" i="8"/>
  <c r="A152" i="8"/>
  <c r="J144" i="8"/>
  <c r="I144" i="8"/>
  <c r="H144" i="8"/>
  <c r="G144" i="8"/>
  <c r="F144" i="8"/>
  <c r="E144" i="8"/>
  <c r="D144" i="8"/>
  <c r="A144" i="8"/>
  <c r="J136" i="8"/>
  <c r="I136" i="8"/>
  <c r="H136" i="8"/>
  <c r="G136" i="8"/>
  <c r="F136" i="8"/>
  <c r="E136" i="8"/>
  <c r="D136" i="8"/>
  <c r="A136" i="8"/>
  <c r="J128" i="8"/>
  <c r="I128" i="8"/>
  <c r="H128" i="8"/>
  <c r="G128" i="8"/>
  <c r="F128" i="8"/>
  <c r="E128" i="8"/>
  <c r="D128" i="8"/>
  <c r="A128" i="8"/>
  <c r="J120" i="8"/>
  <c r="I120" i="8"/>
  <c r="H120" i="8"/>
  <c r="G120" i="8"/>
  <c r="F120" i="8"/>
  <c r="E120" i="8"/>
  <c r="D120" i="8"/>
  <c r="A120" i="8"/>
  <c r="J112" i="8"/>
  <c r="I112" i="8"/>
  <c r="H112" i="8"/>
  <c r="G112" i="8"/>
  <c r="F112" i="8"/>
  <c r="E112" i="8"/>
  <c r="D112" i="8"/>
  <c r="A112" i="8"/>
  <c r="J104" i="8"/>
  <c r="I104" i="8"/>
  <c r="H104" i="8"/>
  <c r="G104" i="8"/>
  <c r="F104" i="8"/>
  <c r="E104" i="8"/>
  <c r="D104" i="8"/>
  <c r="A104" i="8"/>
  <c r="J96" i="8"/>
  <c r="I96" i="8"/>
  <c r="H96" i="8"/>
  <c r="G96" i="8"/>
  <c r="F96" i="8"/>
  <c r="E96" i="8"/>
  <c r="D96" i="8"/>
  <c r="A96" i="8"/>
  <c r="J88" i="8"/>
  <c r="I88" i="8"/>
  <c r="H88" i="8"/>
  <c r="G88" i="8"/>
  <c r="F88" i="8"/>
  <c r="E88" i="8"/>
  <c r="D88" i="8"/>
  <c r="A88" i="8"/>
  <c r="J80" i="8"/>
  <c r="I80" i="8"/>
  <c r="H80" i="8"/>
  <c r="G80" i="8"/>
  <c r="F80" i="8"/>
  <c r="E80" i="8"/>
  <c r="D80" i="8"/>
  <c r="A80" i="8"/>
  <c r="J72" i="8"/>
  <c r="I72" i="8"/>
  <c r="H72" i="8"/>
  <c r="G72" i="8"/>
  <c r="F72" i="8"/>
  <c r="E72" i="8"/>
  <c r="D72" i="8"/>
  <c r="A72" i="8"/>
  <c r="J64" i="8"/>
  <c r="I64" i="8"/>
  <c r="H64" i="8"/>
  <c r="G64" i="8"/>
  <c r="F64" i="8"/>
  <c r="E64" i="8"/>
  <c r="D64" i="8"/>
  <c r="A64" i="8"/>
  <c r="J56" i="8"/>
  <c r="I56" i="8"/>
  <c r="H56" i="8"/>
  <c r="G56" i="8"/>
  <c r="F56" i="8"/>
  <c r="E56" i="8"/>
  <c r="D56" i="8"/>
  <c r="A56" i="8"/>
  <c r="J48" i="8"/>
  <c r="I48" i="8"/>
  <c r="H48" i="8"/>
  <c r="G48" i="8"/>
  <c r="F48" i="8"/>
  <c r="E48" i="8"/>
  <c r="D48" i="8"/>
  <c r="A48" i="8"/>
  <c r="J40" i="8"/>
  <c r="I40" i="8"/>
  <c r="H40" i="8"/>
  <c r="G40" i="8"/>
  <c r="F40" i="8"/>
  <c r="E40" i="8"/>
  <c r="D40" i="8"/>
  <c r="A40" i="8"/>
  <c r="J32" i="8"/>
  <c r="I32" i="8"/>
  <c r="H32" i="8"/>
  <c r="G32" i="8"/>
  <c r="F32" i="8"/>
  <c r="E32" i="8"/>
  <c r="D32" i="8"/>
  <c r="A32" i="8"/>
  <c r="J24" i="8"/>
  <c r="I24" i="8"/>
  <c r="H24" i="8"/>
  <c r="G24" i="8"/>
  <c r="F24" i="8"/>
  <c r="E24" i="8"/>
  <c r="D24" i="8"/>
  <c r="A24" i="8"/>
  <c r="J16" i="8"/>
  <c r="I16" i="8"/>
  <c r="H16" i="8"/>
  <c r="G16" i="8"/>
  <c r="F16" i="8"/>
  <c r="E16" i="8"/>
  <c r="D16" i="8"/>
  <c r="A16" i="8"/>
  <c r="J8" i="8"/>
  <c r="I8" i="8"/>
  <c r="H8" i="8"/>
  <c r="G8" i="8"/>
  <c r="F8" i="8"/>
  <c r="E8" i="8"/>
  <c r="D8" i="8"/>
  <c r="K770" i="8"/>
  <c r="A770" i="8"/>
  <c r="K769" i="8"/>
  <c r="A769" i="8"/>
  <c r="K767" i="8"/>
  <c r="A767" i="8"/>
  <c r="K766" i="8"/>
  <c r="A766" i="8"/>
  <c r="K765" i="8"/>
  <c r="A765" i="8"/>
  <c r="K764" i="8"/>
  <c r="A764" i="8"/>
  <c r="K763" i="8"/>
  <c r="A763" i="8"/>
  <c r="K762" i="8"/>
  <c r="A762" i="8"/>
  <c r="K761" i="8"/>
  <c r="A761" i="8"/>
  <c r="K759" i="8"/>
  <c r="A759" i="8"/>
  <c r="K758" i="8"/>
  <c r="A758" i="8"/>
  <c r="K757" i="8"/>
  <c r="A757" i="8"/>
  <c r="K756" i="8"/>
  <c r="A756" i="8"/>
  <c r="K755" i="8"/>
  <c r="A755" i="8"/>
  <c r="K754" i="8"/>
  <c r="K760" i="8" s="1"/>
  <c r="A754" i="8"/>
  <c r="K753" i="8"/>
  <c r="A753" i="8"/>
  <c r="K751" i="8"/>
  <c r="A751" i="8"/>
  <c r="K750" i="8"/>
  <c r="A750" i="8"/>
  <c r="K749" i="8"/>
  <c r="A749" i="8"/>
  <c r="K748" i="8"/>
  <c r="A748" i="8"/>
  <c r="K747" i="8"/>
  <c r="A747" i="8"/>
  <c r="K746" i="8"/>
  <c r="K752" i="8" s="1"/>
  <c r="A746" i="8"/>
  <c r="K745" i="8"/>
  <c r="A745" i="8"/>
  <c r="K743" i="8"/>
  <c r="A743" i="8"/>
  <c r="K742" i="8"/>
  <c r="A742" i="8"/>
  <c r="K741" i="8"/>
  <c r="A741" i="8"/>
  <c r="K740" i="8"/>
  <c r="A740" i="8"/>
  <c r="K739" i="8"/>
  <c r="A739" i="8"/>
  <c r="K738" i="8"/>
  <c r="K744" i="8" s="1"/>
  <c r="A738" i="8"/>
  <c r="K737" i="8"/>
  <c r="A737" i="8"/>
  <c r="K735" i="8"/>
  <c r="A735" i="8"/>
  <c r="K734" i="8"/>
  <c r="A734" i="8"/>
  <c r="K733" i="8"/>
  <c r="A733" i="8"/>
  <c r="K732" i="8"/>
  <c r="A732" i="8"/>
  <c r="K731" i="8"/>
  <c r="A731" i="8"/>
  <c r="K730" i="8"/>
  <c r="A730" i="8"/>
  <c r="K729" i="8"/>
  <c r="A729" i="8"/>
  <c r="K727" i="8"/>
  <c r="A727" i="8"/>
  <c r="K726" i="8"/>
  <c r="A726" i="8"/>
  <c r="K725" i="8"/>
  <c r="A725" i="8"/>
  <c r="K724" i="8"/>
  <c r="A724" i="8"/>
  <c r="K723" i="8"/>
  <c r="A723" i="8"/>
  <c r="K722" i="8"/>
  <c r="K728" i="8" s="1"/>
  <c r="A722" i="8"/>
  <c r="K721" i="8"/>
  <c r="A721" i="8"/>
  <c r="K719" i="8"/>
  <c r="A719" i="8"/>
  <c r="K718" i="8"/>
  <c r="A718" i="8"/>
  <c r="K717" i="8"/>
  <c r="A717" i="8"/>
  <c r="K716" i="8"/>
  <c r="A716" i="8"/>
  <c r="K715" i="8"/>
  <c r="A715" i="8"/>
  <c r="K714" i="8"/>
  <c r="A714" i="8"/>
  <c r="K713" i="8"/>
  <c r="A713" i="8"/>
  <c r="K711" i="8"/>
  <c r="A711" i="8"/>
  <c r="K710" i="8"/>
  <c r="A710" i="8"/>
  <c r="K709" i="8"/>
  <c r="A709" i="8"/>
  <c r="K708" i="8"/>
  <c r="A708" i="8"/>
  <c r="K707" i="8"/>
  <c r="A707" i="8"/>
  <c r="K706" i="8"/>
  <c r="A706" i="8"/>
  <c r="K705" i="8"/>
  <c r="A705" i="8"/>
  <c r="K703" i="8"/>
  <c r="A703" i="8"/>
  <c r="K702" i="8"/>
  <c r="A702" i="8"/>
  <c r="K701" i="8"/>
  <c r="A701" i="8"/>
  <c r="K700" i="8"/>
  <c r="A700" i="8"/>
  <c r="K699" i="8"/>
  <c r="A699" i="8"/>
  <c r="K698" i="8"/>
  <c r="A698" i="8"/>
  <c r="K697" i="8"/>
  <c r="A697" i="8"/>
  <c r="K695" i="8"/>
  <c r="A695" i="8"/>
  <c r="K694" i="8"/>
  <c r="A694" i="8"/>
  <c r="K693" i="8"/>
  <c r="A693" i="8"/>
  <c r="K692" i="8"/>
  <c r="A692" i="8"/>
  <c r="K691" i="8"/>
  <c r="A691" i="8"/>
  <c r="K690" i="8"/>
  <c r="A690" i="8"/>
  <c r="K689" i="8"/>
  <c r="A689" i="8"/>
  <c r="K687" i="8"/>
  <c r="A687" i="8"/>
  <c r="K686" i="8"/>
  <c r="A686" i="8"/>
  <c r="K685" i="8"/>
  <c r="A685" i="8"/>
  <c r="K684" i="8"/>
  <c r="A684" i="8"/>
  <c r="K683" i="8"/>
  <c r="A683" i="8"/>
  <c r="K682" i="8"/>
  <c r="A682" i="8"/>
  <c r="K681" i="8"/>
  <c r="A681" i="8"/>
  <c r="K679" i="8"/>
  <c r="A679" i="8"/>
  <c r="K678" i="8"/>
  <c r="A678" i="8"/>
  <c r="K677" i="8"/>
  <c r="A677" i="8"/>
  <c r="K676" i="8"/>
  <c r="A676" i="8"/>
  <c r="K675" i="8"/>
  <c r="A675" i="8"/>
  <c r="K674" i="8"/>
  <c r="A674" i="8"/>
  <c r="K673" i="8"/>
  <c r="A673" i="8"/>
  <c r="K671" i="8"/>
  <c r="A671" i="8"/>
  <c r="K670" i="8"/>
  <c r="A670" i="8"/>
  <c r="K669" i="8"/>
  <c r="A669" i="8"/>
  <c r="K668" i="8"/>
  <c r="A668" i="8"/>
  <c r="K667" i="8"/>
  <c r="A667" i="8"/>
  <c r="K666" i="8"/>
  <c r="A666" i="8"/>
  <c r="K665" i="8"/>
  <c r="A665" i="8"/>
  <c r="K663" i="8"/>
  <c r="A663" i="8"/>
  <c r="K662" i="8"/>
  <c r="A662" i="8"/>
  <c r="K661" i="8"/>
  <c r="A661" i="8"/>
  <c r="K660" i="8"/>
  <c r="A660" i="8"/>
  <c r="K659" i="8"/>
  <c r="A659" i="8"/>
  <c r="K658" i="8"/>
  <c r="A658" i="8"/>
  <c r="K657" i="8"/>
  <c r="A657" i="8"/>
  <c r="K655" i="8"/>
  <c r="A655" i="8"/>
  <c r="K654" i="8"/>
  <c r="A654" i="8"/>
  <c r="K653" i="8"/>
  <c r="A653" i="8"/>
  <c r="K652" i="8"/>
  <c r="A652" i="8"/>
  <c r="K651" i="8"/>
  <c r="A651" i="8"/>
  <c r="K650" i="8"/>
  <c r="A650" i="8"/>
  <c r="K649" i="8"/>
  <c r="A649" i="8"/>
  <c r="K647" i="8"/>
  <c r="A647" i="8"/>
  <c r="K646" i="8"/>
  <c r="A646" i="8"/>
  <c r="K645" i="8"/>
  <c r="A645" i="8"/>
  <c r="K644" i="8"/>
  <c r="A644" i="8"/>
  <c r="K643" i="8"/>
  <c r="A643" i="8"/>
  <c r="K642" i="8"/>
  <c r="A642" i="8"/>
  <c r="K641" i="8"/>
  <c r="A641" i="8"/>
  <c r="K639" i="8"/>
  <c r="A639" i="8"/>
  <c r="K638" i="8"/>
  <c r="A638" i="8"/>
  <c r="K637" i="8"/>
  <c r="A637" i="8"/>
  <c r="K636" i="8"/>
  <c r="A636" i="8"/>
  <c r="K635" i="8"/>
  <c r="A635" i="8"/>
  <c r="K634" i="8"/>
  <c r="A634" i="8"/>
  <c r="K633" i="8"/>
  <c r="A633" i="8"/>
  <c r="K631" i="8"/>
  <c r="A631" i="8"/>
  <c r="K630" i="8"/>
  <c r="A630" i="8"/>
  <c r="K629" i="8"/>
  <c r="A629" i="8"/>
  <c r="K628" i="8"/>
  <c r="A628" i="8"/>
  <c r="K627" i="8"/>
  <c r="A627" i="8"/>
  <c r="K626" i="8"/>
  <c r="A626" i="8"/>
  <c r="K625" i="8"/>
  <c r="A625" i="8"/>
  <c r="K623" i="8"/>
  <c r="A623" i="8"/>
  <c r="K622" i="8"/>
  <c r="A622" i="8"/>
  <c r="K621" i="8"/>
  <c r="A621" i="8"/>
  <c r="K620" i="8"/>
  <c r="A620" i="8"/>
  <c r="K619" i="8"/>
  <c r="A619" i="8"/>
  <c r="K618" i="8"/>
  <c r="A618" i="8"/>
  <c r="K617" i="8"/>
  <c r="A617" i="8"/>
  <c r="K615" i="8"/>
  <c r="A615" i="8"/>
  <c r="K614" i="8"/>
  <c r="A614" i="8"/>
  <c r="K613" i="8"/>
  <c r="A613" i="8"/>
  <c r="K612" i="8"/>
  <c r="A612" i="8"/>
  <c r="K611" i="8"/>
  <c r="A611" i="8"/>
  <c r="K610" i="8"/>
  <c r="A610" i="8"/>
  <c r="K609" i="8"/>
  <c r="A609" i="8"/>
  <c r="K607" i="8"/>
  <c r="A607" i="8"/>
  <c r="K606" i="8"/>
  <c r="A606" i="8"/>
  <c r="K605" i="8"/>
  <c r="A605" i="8"/>
  <c r="K604" i="8"/>
  <c r="A604" i="8"/>
  <c r="K603" i="8"/>
  <c r="A603" i="8"/>
  <c r="K602" i="8"/>
  <c r="A602" i="8"/>
  <c r="K601" i="8"/>
  <c r="A601" i="8"/>
  <c r="K599" i="8"/>
  <c r="A599" i="8"/>
  <c r="K598" i="8"/>
  <c r="A598" i="8"/>
  <c r="K597" i="8"/>
  <c r="A597" i="8"/>
  <c r="K596" i="8"/>
  <c r="A596" i="8"/>
  <c r="K595" i="8"/>
  <c r="A595" i="8"/>
  <c r="K594" i="8"/>
  <c r="A594" i="8"/>
  <c r="K593" i="8"/>
  <c r="A593" i="8"/>
  <c r="K591" i="8"/>
  <c r="A591" i="8"/>
  <c r="K590" i="8"/>
  <c r="A590" i="8"/>
  <c r="K589" i="8"/>
  <c r="A589" i="8"/>
  <c r="K588" i="8"/>
  <c r="A588" i="8"/>
  <c r="K587" i="8"/>
  <c r="A587" i="8"/>
  <c r="K586" i="8"/>
  <c r="A586" i="8"/>
  <c r="K585" i="8"/>
  <c r="A585" i="8"/>
  <c r="K583" i="8"/>
  <c r="A583" i="8"/>
  <c r="K582" i="8"/>
  <c r="A582" i="8"/>
  <c r="K581" i="8"/>
  <c r="A581" i="8"/>
  <c r="K580" i="8"/>
  <c r="A580" i="8"/>
  <c r="K579" i="8"/>
  <c r="A579" i="8"/>
  <c r="K578" i="8"/>
  <c r="A578" i="8"/>
  <c r="K577" i="8"/>
  <c r="A577" i="8"/>
  <c r="K575" i="8"/>
  <c r="A575" i="8"/>
  <c r="K574" i="8"/>
  <c r="A574" i="8"/>
  <c r="K573" i="8"/>
  <c r="A573" i="8"/>
  <c r="K572" i="8"/>
  <c r="A572" i="8"/>
  <c r="K571" i="8"/>
  <c r="A571" i="8"/>
  <c r="K570" i="8"/>
  <c r="A570" i="8"/>
  <c r="K569" i="8"/>
  <c r="A569" i="8"/>
  <c r="K567" i="8"/>
  <c r="A567" i="8"/>
  <c r="K566" i="8"/>
  <c r="A566" i="8"/>
  <c r="K565" i="8"/>
  <c r="A565" i="8"/>
  <c r="K564" i="8"/>
  <c r="A564" i="8"/>
  <c r="K563" i="8"/>
  <c r="A563" i="8"/>
  <c r="K562" i="8"/>
  <c r="A562" i="8"/>
  <c r="K561" i="8"/>
  <c r="A561" i="8"/>
  <c r="K559" i="8"/>
  <c r="A559" i="8"/>
  <c r="K558" i="8"/>
  <c r="A558" i="8"/>
  <c r="K557" i="8"/>
  <c r="A557" i="8"/>
  <c r="K556" i="8"/>
  <c r="A556" i="8"/>
  <c r="K555" i="8"/>
  <c r="A555" i="8"/>
  <c r="K554" i="8"/>
  <c r="A554" i="8"/>
  <c r="K553" i="8"/>
  <c r="A553" i="8"/>
  <c r="K551" i="8"/>
  <c r="A551" i="8"/>
  <c r="K550" i="8"/>
  <c r="A550" i="8"/>
  <c r="K549" i="8"/>
  <c r="A549" i="8"/>
  <c r="K548" i="8"/>
  <c r="A548" i="8"/>
  <c r="K547" i="8"/>
  <c r="A547" i="8"/>
  <c r="K546" i="8"/>
  <c r="A546" i="8"/>
  <c r="K545" i="8"/>
  <c r="A545" i="8"/>
  <c r="K543" i="8"/>
  <c r="A543" i="8"/>
  <c r="K542" i="8"/>
  <c r="A542" i="8"/>
  <c r="K541" i="8"/>
  <c r="A541" i="8"/>
  <c r="K540" i="8"/>
  <c r="A540" i="8"/>
  <c r="K539" i="8"/>
  <c r="A539" i="8"/>
  <c r="K538" i="8"/>
  <c r="A538" i="8"/>
  <c r="K537" i="8"/>
  <c r="A537" i="8"/>
  <c r="K535" i="8"/>
  <c r="A535" i="8"/>
  <c r="K534" i="8"/>
  <c r="A534" i="8"/>
  <c r="K533" i="8"/>
  <c r="A533" i="8"/>
  <c r="K532" i="8"/>
  <c r="A532" i="8"/>
  <c r="K531" i="8"/>
  <c r="A531" i="8"/>
  <c r="K530" i="8"/>
  <c r="A530" i="8"/>
  <c r="K529" i="8"/>
  <c r="A529" i="8"/>
  <c r="K527" i="8"/>
  <c r="A527" i="8"/>
  <c r="K526" i="8"/>
  <c r="A526" i="8"/>
  <c r="K525" i="8"/>
  <c r="A525" i="8"/>
  <c r="K524" i="8"/>
  <c r="A524" i="8"/>
  <c r="K523" i="8"/>
  <c r="A523" i="8"/>
  <c r="K522" i="8"/>
  <c r="A522" i="8"/>
  <c r="K521" i="8"/>
  <c r="A521" i="8"/>
  <c r="K519" i="8"/>
  <c r="A519" i="8"/>
  <c r="K518" i="8"/>
  <c r="A518" i="8"/>
  <c r="K517" i="8"/>
  <c r="A517" i="8"/>
  <c r="K516" i="8"/>
  <c r="A516" i="8"/>
  <c r="K515" i="8"/>
  <c r="A515" i="8"/>
  <c r="K514" i="8"/>
  <c r="A514" i="8"/>
  <c r="K513" i="8"/>
  <c r="A513" i="8"/>
  <c r="K511" i="8"/>
  <c r="A511" i="8"/>
  <c r="K510" i="8"/>
  <c r="A510" i="8"/>
  <c r="K509" i="8"/>
  <c r="A509" i="8"/>
  <c r="K508" i="8"/>
  <c r="A508" i="8"/>
  <c r="K507" i="8"/>
  <c r="A507" i="8"/>
  <c r="K506" i="8"/>
  <c r="A506" i="8"/>
  <c r="K505" i="8"/>
  <c r="A505" i="8"/>
  <c r="K503" i="8"/>
  <c r="A503" i="8"/>
  <c r="K502" i="8"/>
  <c r="A502" i="8"/>
  <c r="K501" i="8"/>
  <c r="A501" i="8"/>
  <c r="K500" i="8"/>
  <c r="A500" i="8"/>
  <c r="K499" i="8"/>
  <c r="A499" i="8"/>
  <c r="K498" i="8"/>
  <c r="A498" i="8"/>
  <c r="K497" i="8"/>
  <c r="A497" i="8"/>
  <c r="K495" i="8"/>
  <c r="A495" i="8"/>
  <c r="K494" i="8"/>
  <c r="A494" i="8"/>
  <c r="K493" i="8"/>
  <c r="A493" i="8"/>
  <c r="K492" i="8"/>
  <c r="A492" i="8"/>
  <c r="K491" i="8"/>
  <c r="A491" i="8"/>
  <c r="K490" i="8"/>
  <c r="A490" i="8"/>
  <c r="K489" i="8"/>
  <c r="A489" i="8"/>
  <c r="K487" i="8"/>
  <c r="A487" i="8"/>
  <c r="K486" i="8"/>
  <c r="A486" i="8"/>
  <c r="K485" i="8"/>
  <c r="A485" i="8"/>
  <c r="K484" i="8"/>
  <c r="A484" i="8"/>
  <c r="K483" i="8"/>
  <c r="A483" i="8"/>
  <c r="K482" i="8"/>
  <c r="A482" i="8"/>
  <c r="K481" i="8"/>
  <c r="A481" i="8"/>
  <c r="K479" i="8"/>
  <c r="A479" i="8"/>
  <c r="K478" i="8"/>
  <c r="A478" i="8"/>
  <c r="K477" i="8"/>
  <c r="A477" i="8"/>
  <c r="K476" i="8"/>
  <c r="A476" i="8"/>
  <c r="K475" i="8"/>
  <c r="A475" i="8"/>
  <c r="K474" i="8"/>
  <c r="A474" i="8"/>
  <c r="K473" i="8"/>
  <c r="A473" i="8"/>
  <c r="K471" i="8"/>
  <c r="A471" i="8"/>
  <c r="K470" i="8"/>
  <c r="A470" i="8"/>
  <c r="K469" i="8"/>
  <c r="A469" i="8"/>
  <c r="K468" i="8"/>
  <c r="A468" i="8"/>
  <c r="K467" i="8"/>
  <c r="A467" i="8"/>
  <c r="K466" i="8"/>
  <c r="A466" i="8"/>
  <c r="K465" i="8"/>
  <c r="A465" i="8"/>
  <c r="K463" i="8"/>
  <c r="A463" i="8"/>
  <c r="K462" i="8"/>
  <c r="A462" i="8"/>
  <c r="K461" i="8"/>
  <c r="A461" i="8"/>
  <c r="K460" i="8"/>
  <c r="A460" i="8"/>
  <c r="K459" i="8"/>
  <c r="A459" i="8"/>
  <c r="K458" i="8"/>
  <c r="A458" i="8"/>
  <c r="K457" i="8"/>
  <c r="A457" i="8"/>
  <c r="K455" i="8"/>
  <c r="A455" i="8"/>
  <c r="K454" i="8"/>
  <c r="A454" i="8"/>
  <c r="K453" i="8"/>
  <c r="A453" i="8"/>
  <c r="K452" i="8"/>
  <c r="A452" i="8"/>
  <c r="K451" i="8"/>
  <c r="A451" i="8"/>
  <c r="K450" i="8"/>
  <c r="A450" i="8"/>
  <c r="K449" i="8"/>
  <c r="A449" i="8"/>
  <c r="K447" i="8"/>
  <c r="A447" i="8"/>
  <c r="K446" i="8"/>
  <c r="A446" i="8"/>
  <c r="K445" i="8"/>
  <c r="A445" i="8"/>
  <c r="K444" i="8"/>
  <c r="A444" i="8"/>
  <c r="K443" i="8"/>
  <c r="A443" i="8"/>
  <c r="K442" i="8"/>
  <c r="A442" i="8"/>
  <c r="K441" i="8"/>
  <c r="A441" i="8"/>
  <c r="K439" i="8"/>
  <c r="A439" i="8"/>
  <c r="K438" i="8"/>
  <c r="A438" i="8"/>
  <c r="K437" i="8"/>
  <c r="A437" i="8"/>
  <c r="K436" i="8"/>
  <c r="A436" i="8"/>
  <c r="K435" i="8"/>
  <c r="A435" i="8"/>
  <c r="K434" i="8"/>
  <c r="A434" i="8"/>
  <c r="K433" i="8"/>
  <c r="A433" i="8"/>
  <c r="K431" i="8"/>
  <c r="A431" i="8"/>
  <c r="K430" i="8"/>
  <c r="A430" i="8"/>
  <c r="K429" i="8"/>
  <c r="A429" i="8"/>
  <c r="K428" i="8"/>
  <c r="A428" i="8"/>
  <c r="K427" i="8"/>
  <c r="A427" i="8"/>
  <c r="K426" i="8"/>
  <c r="A426" i="8"/>
  <c r="K425" i="8"/>
  <c r="A425" i="8"/>
  <c r="K423" i="8"/>
  <c r="A423" i="8"/>
  <c r="K422" i="8"/>
  <c r="A422" i="8"/>
  <c r="K421" i="8"/>
  <c r="A421" i="8"/>
  <c r="K420" i="8"/>
  <c r="A420" i="8"/>
  <c r="K419" i="8"/>
  <c r="A419" i="8"/>
  <c r="K418" i="8"/>
  <c r="A418" i="8"/>
  <c r="K417" i="8"/>
  <c r="A417" i="8"/>
  <c r="K415" i="8"/>
  <c r="A415" i="8"/>
  <c r="K414" i="8"/>
  <c r="A414" i="8"/>
  <c r="K413" i="8"/>
  <c r="A413" i="8"/>
  <c r="K412" i="8"/>
  <c r="A412" i="8"/>
  <c r="K411" i="8"/>
  <c r="A411" i="8"/>
  <c r="K410" i="8"/>
  <c r="A410" i="8"/>
  <c r="K409" i="8"/>
  <c r="A409" i="8"/>
  <c r="K408" i="8"/>
  <c r="A408" i="8"/>
  <c r="K406" i="8"/>
  <c r="A406" i="8"/>
  <c r="K405" i="8"/>
  <c r="A405" i="8"/>
  <c r="K404" i="8"/>
  <c r="A404" i="8"/>
  <c r="K403" i="8"/>
  <c r="A403" i="8"/>
  <c r="K402" i="8"/>
  <c r="A402" i="8"/>
  <c r="K401" i="8"/>
  <c r="A401" i="8"/>
  <c r="K399" i="8"/>
  <c r="A399" i="8"/>
  <c r="K398" i="8"/>
  <c r="A398" i="8"/>
  <c r="K397" i="8"/>
  <c r="A397" i="8"/>
  <c r="K396" i="8"/>
  <c r="A396" i="8"/>
  <c r="K395" i="8"/>
  <c r="A395" i="8"/>
  <c r="K394" i="8"/>
  <c r="A394" i="8"/>
  <c r="K393" i="8"/>
  <c r="A393" i="8"/>
  <c r="K391" i="8"/>
  <c r="A391" i="8"/>
  <c r="K390" i="8"/>
  <c r="A390" i="8"/>
  <c r="K389" i="8"/>
  <c r="A389" i="8"/>
  <c r="K388" i="8"/>
  <c r="A388" i="8"/>
  <c r="K387" i="8"/>
  <c r="A387" i="8"/>
  <c r="K386" i="8"/>
  <c r="A386" i="8"/>
  <c r="K385" i="8"/>
  <c r="A385" i="8"/>
  <c r="K383" i="8"/>
  <c r="A383" i="8"/>
  <c r="K382" i="8"/>
  <c r="A382" i="8"/>
  <c r="K381" i="8"/>
  <c r="A381" i="8"/>
  <c r="K380" i="8"/>
  <c r="A380" i="8"/>
  <c r="K379" i="8"/>
  <c r="A379" i="8"/>
  <c r="K378" i="8"/>
  <c r="A378" i="8"/>
  <c r="K377" i="8"/>
  <c r="A377" i="8"/>
  <c r="K375" i="8"/>
  <c r="A375" i="8"/>
  <c r="K374" i="8"/>
  <c r="A374" i="8"/>
  <c r="K373" i="8"/>
  <c r="A373" i="8"/>
  <c r="K372" i="8"/>
  <c r="A372" i="8"/>
  <c r="K371" i="8"/>
  <c r="A371" i="8"/>
  <c r="K370" i="8"/>
  <c r="A370" i="8"/>
  <c r="K369" i="8"/>
  <c r="A369" i="8"/>
  <c r="K367" i="8"/>
  <c r="A367" i="8"/>
  <c r="K366" i="8"/>
  <c r="A366" i="8"/>
  <c r="K365" i="8"/>
  <c r="A365" i="8"/>
  <c r="K364" i="8"/>
  <c r="A364" i="8"/>
  <c r="K363" i="8"/>
  <c r="A363" i="8"/>
  <c r="K362" i="8"/>
  <c r="A362" i="8"/>
  <c r="K361" i="8"/>
  <c r="A361" i="8"/>
  <c r="K359" i="8"/>
  <c r="A359" i="8"/>
  <c r="K358" i="8"/>
  <c r="A358" i="8"/>
  <c r="K357" i="8"/>
  <c r="A357" i="8"/>
  <c r="K356" i="8"/>
  <c r="A356" i="8"/>
  <c r="K355" i="8"/>
  <c r="A355" i="8"/>
  <c r="K354" i="8"/>
  <c r="A354" i="8"/>
  <c r="K351" i="8"/>
  <c r="A351" i="8"/>
  <c r="K350" i="8"/>
  <c r="A350" i="8"/>
  <c r="K349" i="8"/>
  <c r="A349" i="8"/>
  <c r="K348" i="8"/>
  <c r="A348" i="8"/>
  <c r="K347" i="8"/>
  <c r="A347" i="8"/>
  <c r="K346" i="8"/>
  <c r="A346" i="8"/>
  <c r="K345" i="8"/>
  <c r="A345" i="8"/>
  <c r="K343" i="8"/>
  <c r="A343" i="8"/>
  <c r="K342" i="8"/>
  <c r="A342" i="8"/>
  <c r="K341" i="8"/>
  <c r="A341" i="8"/>
  <c r="K340" i="8"/>
  <c r="A340" i="8"/>
  <c r="K339" i="8"/>
  <c r="A339" i="8"/>
  <c r="K338" i="8"/>
  <c r="A338" i="8"/>
  <c r="K337" i="8"/>
  <c r="A337" i="8"/>
  <c r="K335" i="8"/>
  <c r="A335" i="8"/>
  <c r="K334" i="8"/>
  <c r="A334" i="8"/>
  <c r="K333" i="8"/>
  <c r="A333" i="8"/>
  <c r="K332" i="8"/>
  <c r="A332" i="8"/>
  <c r="K331" i="8"/>
  <c r="A331" i="8"/>
  <c r="K330" i="8"/>
  <c r="A330" i="8"/>
  <c r="K329" i="8"/>
  <c r="A329" i="8"/>
  <c r="K327" i="8"/>
  <c r="A327" i="8"/>
  <c r="K326" i="8"/>
  <c r="A326" i="8"/>
  <c r="K325" i="8"/>
  <c r="A325" i="8"/>
  <c r="K324" i="8"/>
  <c r="A324" i="8"/>
  <c r="K323" i="8"/>
  <c r="A323" i="8"/>
  <c r="K322" i="8"/>
  <c r="A322" i="8"/>
  <c r="K321" i="8"/>
  <c r="A321" i="8"/>
  <c r="K319" i="8"/>
  <c r="A319" i="8"/>
  <c r="K318" i="8"/>
  <c r="A318" i="8"/>
  <c r="K317" i="8"/>
  <c r="A317" i="8"/>
  <c r="K316" i="8"/>
  <c r="A316" i="8"/>
  <c r="K315" i="8"/>
  <c r="A315" i="8"/>
  <c r="K314" i="8"/>
  <c r="A314" i="8"/>
  <c r="K313" i="8"/>
  <c r="A313" i="8"/>
  <c r="K311" i="8"/>
  <c r="A311" i="8"/>
  <c r="K310" i="8"/>
  <c r="A310" i="8"/>
  <c r="K309" i="8"/>
  <c r="A309" i="8"/>
  <c r="K308" i="8"/>
  <c r="A308" i="8"/>
  <c r="K307" i="8"/>
  <c r="A307" i="8"/>
  <c r="K306" i="8"/>
  <c r="A306" i="8"/>
  <c r="K305" i="8"/>
  <c r="A305" i="8"/>
  <c r="K303" i="8"/>
  <c r="A303" i="8"/>
  <c r="K302" i="8"/>
  <c r="A302" i="8"/>
  <c r="K301" i="8"/>
  <c r="A301" i="8"/>
  <c r="K300" i="8"/>
  <c r="A300" i="8"/>
  <c r="K299" i="8"/>
  <c r="A299" i="8"/>
  <c r="K298" i="8"/>
  <c r="A298" i="8"/>
  <c r="K297" i="8"/>
  <c r="A297" i="8"/>
  <c r="K295" i="8"/>
  <c r="A295" i="8"/>
  <c r="K294" i="8"/>
  <c r="A294" i="8"/>
  <c r="K293" i="8"/>
  <c r="A293" i="8"/>
  <c r="K292" i="8"/>
  <c r="A292" i="8"/>
  <c r="K291" i="8"/>
  <c r="A291" i="8"/>
  <c r="K290" i="8"/>
  <c r="A290" i="8"/>
  <c r="K289" i="8"/>
  <c r="A289" i="8"/>
  <c r="K287" i="8"/>
  <c r="A287" i="8"/>
  <c r="K286" i="8"/>
  <c r="A286" i="8"/>
  <c r="K285" i="8"/>
  <c r="A285" i="8"/>
  <c r="K284" i="8"/>
  <c r="A284" i="8"/>
  <c r="K283" i="8"/>
  <c r="A283" i="8"/>
  <c r="K282" i="8"/>
  <c r="A282" i="8"/>
  <c r="K281" i="8"/>
  <c r="A281" i="8"/>
  <c r="K279" i="8"/>
  <c r="A279" i="8"/>
  <c r="K278" i="8"/>
  <c r="A278" i="8"/>
  <c r="K277" i="8"/>
  <c r="A277" i="8"/>
  <c r="K276" i="8"/>
  <c r="A276" i="8"/>
  <c r="K275" i="8"/>
  <c r="A275" i="8"/>
  <c r="K274" i="8"/>
  <c r="A274" i="8"/>
  <c r="K273" i="8"/>
  <c r="A273" i="8"/>
  <c r="K271" i="8"/>
  <c r="A271" i="8"/>
  <c r="K270" i="8"/>
  <c r="A270" i="8"/>
  <c r="K269" i="8"/>
  <c r="A269" i="8"/>
  <c r="K268" i="8"/>
  <c r="A268" i="8"/>
  <c r="K267" i="8"/>
  <c r="A267" i="8"/>
  <c r="K266" i="8"/>
  <c r="A266" i="8"/>
  <c r="K265" i="8"/>
  <c r="A265" i="8"/>
  <c r="K263" i="8"/>
  <c r="A263" i="8"/>
  <c r="K262" i="8"/>
  <c r="A262" i="8"/>
  <c r="K261" i="8"/>
  <c r="A261" i="8"/>
  <c r="K260" i="8"/>
  <c r="A260" i="8"/>
  <c r="K259" i="8"/>
  <c r="A259" i="8"/>
  <c r="K258" i="8"/>
  <c r="A258" i="8"/>
  <c r="K257" i="8"/>
  <c r="A257" i="8"/>
  <c r="K255" i="8"/>
  <c r="A255" i="8"/>
  <c r="K254" i="8"/>
  <c r="A254" i="8"/>
  <c r="K253" i="8"/>
  <c r="A253" i="8"/>
  <c r="K252" i="8"/>
  <c r="A252" i="8"/>
  <c r="K251" i="8"/>
  <c r="A251" i="8"/>
  <c r="K250" i="8"/>
  <c r="A250" i="8"/>
  <c r="K249" i="8"/>
  <c r="A249" i="8"/>
  <c r="K247" i="8"/>
  <c r="A247" i="8"/>
  <c r="K246" i="8"/>
  <c r="A246" i="8"/>
  <c r="K245" i="8"/>
  <c r="A245" i="8"/>
  <c r="K244" i="8"/>
  <c r="A244" i="8"/>
  <c r="K243" i="8"/>
  <c r="A243" i="8"/>
  <c r="K242" i="8"/>
  <c r="A242" i="8"/>
  <c r="K241" i="8"/>
  <c r="A241" i="8"/>
  <c r="K239" i="8"/>
  <c r="A239" i="8"/>
  <c r="K238" i="8"/>
  <c r="A238" i="8"/>
  <c r="K237" i="8"/>
  <c r="A237" i="8"/>
  <c r="K236" i="8"/>
  <c r="A236" i="8"/>
  <c r="K235" i="8"/>
  <c r="A235" i="8"/>
  <c r="K234" i="8"/>
  <c r="A234" i="8"/>
  <c r="K233" i="8"/>
  <c r="A233" i="8"/>
  <c r="K231" i="8"/>
  <c r="A231" i="8"/>
  <c r="K230" i="8"/>
  <c r="A230" i="8"/>
  <c r="K229" i="8"/>
  <c r="A229" i="8"/>
  <c r="K228" i="8"/>
  <c r="A228" i="8"/>
  <c r="K227" i="8"/>
  <c r="A227" i="8"/>
  <c r="K226" i="8"/>
  <c r="A226" i="8"/>
  <c r="K225" i="8"/>
  <c r="A225" i="8"/>
  <c r="K223" i="8"/>
  <c r="A223" i="8"/>
  <c r="K222" i="8"/>
  <c r="A222" i="8"/>
  <c r="K221" i="8"/>
  <c r="A221" i="8"/>
  <c r="K220" i="8"/>
  <c r="A220" i="8"/>
  <c r="K219" i="8"/>
  <c r="A219" i="8"/>
  <c r="K218" i="8"/>
  <c r="A218" i="8"/>
  <c r="K217" i="8"/>
  <c r="A217" i="8"/>
  <c r="K215" i="8"/>
  <c r="A215" i="8"/>
  <c r="K214" i="8"/>
  <c r="A214" i="8"/>
  <c r="K213" i="8"/>
  <c r="A213" i="8"/>
  <c r="K212" i="8"/>
  <c r="A212" i="8"/>
  <c r="K211" i="8"/>
  <c r="A211" i="8"/>
  <c r="K210" i="8"/>
  <c r="A210" i="8"/>
  <c r="K209" i="8"/>
  <c r="A209" i="8"/>
  <c r="K207" i="8"/>
  <c r="A207" i="8"/>
  <c r="K206" i="8"/>
  <c r="A206" i="8"/>
  <c r="K205" i="8"/>
  <c r="A205" i="8"/>
  <c r="K204" i="8"/>
  <c r="A204" i="8"/>
  <c r="K203" i="8"/>
  <c r="A203" i="8"/>
  <c r="K202" i="8"/>
  <c r="A202" i="8"/>
  <c r="K201" i="8"/>
  <c r="A201" i="8"/>
  <c r="K199" i="8"/>
  <c r="A199" i="8"/>
  <c r="K198" i="8"/>
  <c r="A198" i="8"/>
  <c r="K197" i="8"/>
  <c r="A197" i="8"/>
  <c r="K196" i="8"/>
  <c r="A196" i="8"/>
  <c r="K195" i="8"/>
  <c r="A195" i="8"/>
  <c r="K194" i="8"/>
  <c r="A194" i="8"/>
  <c r="K193" i="8"/>
  <c r="A193" i="8"/>
  <c r="K191" i="8"/>
  <c r="A191" i="8"/>
  <c r="K190" i="8"/>
  <c r="A190" i="8"/>
  <c r="K189" i="8"/>
  <c r="A189" i="8"/>
  <c r="K188" i="8"/>
  <c r="A188" i="8"/>
  <c r="K187" i="8"/>
  <c r="A187" i="8"/>
  <c r="K186" i="8"/>
  <c r="A186" i="8"/>
  <c r="K185" i="8"/>
  <c r="A185" i="8"/>
  <c r="K183" i="8"/>
  <c r="A183" i="8"/>
  <c r="K182" i="8"/>
  <c r="A182" i="8"/>
  <c r="K181" i="8"/>
  <c r="A181" i="8"/>
  <c r="K180" i="8"/>
  <c r="A180" i="8"/>
  <c r="K179" i="8"/>
  <c r="A179" i="8"/>
  <c r="K178" i="8"/>
  <c r="A178" i="8"/>
  <c r="K177" i="8"/>
  <c r="A177" i="8"/>
  <c r="K175" i="8"/>
  <c r="A175" i="8"/>
  <c r="K174" i="8"/>
  <c r="A174" i="8"/>
  <c r="K173" i="8"/>
  <c r="A173" i="8"/>
  <c r="K172" i="8"/>
  <c r="A172" i="8"/>
  <c r="K171" i="8"/>
  <c r="A171" i="8"/>
  <c r="K170" i="8"/>
  <c r="A170" i="8"/>
  <c r="K169" i="8"/>
  <c r="A169" i="8"/>
  <c r="K167" i="8"/>
  <c r="A167" i="8"/>
  <c r="K166" i="8"/>
  <c r="A166" i="8"/>
  <c r="K165" i="8"/>
  <c r="A165" i="8"/>
  <c r="K164" i="8"/>
  <c r="A164" i="8"/>
  <c r="K163" i="8"/>
  <c r="A163" i="8"/>
  <c r="K162" i="8"/>
  <c r="A162" i="8"/>
  <c r="K161" i="8"/>
  <c r="A161" i="8"/>
  <c r="K159" i="8"/>
  <c r="A159" i="8"/>
  <c r="K158" i="8"/>
  <c r="A158" i="8"/>
  <c r="K157" i="8"/>
  <c r="A157" i="8"/>
  <c r="K156" i="8"/>
  <c r="A156" i="8"/>
  <c r="K155" i="8"/>
  <c r="A155" i="8"/>
  <c r="K154" i="8"/>
  <c r="A154" i="8"/>
  <c r="K153" i="8"/>
  <c r="A153" i="8"/>
  <c r="K151" i="8"/>
  <c r="A151" i="8"/>
  <c r="K150" i="8"/>
  <c r="A150" i="8"/>
  <c r="K149" i="8"/>
  <c r="A149" i="8"/>
  <c r="K148" i="8"/>
  <c r="A148" i="8"/>
  <c r="K147" i="8"/>
  <c r="A147" i="8"/>
  <c r="K146" i="8"/>
  <c r="A146" i="8"/>
  <c r="K145" i="8"/>
  <c r="A145" i="8"/>
  <c r="K143" i="8"/>
  <c r="A143" i="8"/>
  <c r="K142" i="8"/>
  <c r="A142" i="8"/>
  <c r="K141" i="8"/>
  <c r="A141" i="8"/>
  <c r="K140" i="8"/>
  <c r="A140" i="8"/>
  <c r="K139" i="8"/>
  <c r="A139" i="8"/>
  <c r="K138" i="8"/>
  <c r="A138" i="8"/>
  <c r="K137" i="8"/>
  <c r="A137" i="8"/>
  <c r="K135" i="8"/>
  <c r="A135" i="8"/>
  <c r="K134" i="8"/>
  <c r="A134" i="8"/>
  <c r="K133" i="8"/>
  <c r="A133" i="8"/>
  <c r="K132" i="8"/>
  <c r="A132" i="8"/>
  <c r="K131" i="8"/>
  <c r="A131" i="8"/>
  <c r="K130" i="8"/>
  <c r="A130" i="8"/>
  <c r="K129" i="8"/>
  <c r="A129" i="8"/>
  <c r="K127" i="8"/>
  <c r="A127" i="8"/>
  <c r="K126" i="8"/>
  <c r="A126" i="8"/>
  <c r="K125" i="8"/>
  <c r="A125" i="8"/>
  <c r="K124" i="8"/>
  <c r="A124" i="8"/>
  <c r="K123" i="8"/>
  <c r="A123" i="8"/>
  <c r="K122" i="8"/>
  <c r="A122" i="8"/>
  <c r="K121" i="8"/>
  <c r="A121" i="8"/>
  <c r="K119" i="8"/>
  <c r="A119" i="8"/>
  <c r="K118" i="8"/>
  <c r="A118" i="8"/>
  <c r="K117" i="8"/>
  <c r="A117" i="8"/>
  <c r="K116" i="8"/>
  <c r="A116" i="8"/>
  <c r="K115" i="8"/>
  <c r="A115" i="8"/>
  <c r="K114" i="8"/>
  <c r="A114" i="8"/>
  <c r="K113" i="8"/>
  <c r="A113" i="8"/>
  <c r="K111" i="8"/>
  <c r="A111" i="8"/>
  <c r="K110" i="8"/>
  <c r="A110" i="8"/>
  <c r="K109" i="8"/>
  <c r="A109" i="8"/>
  <c r="K108" i="8"/>
  <c r="A108" i="8"/>
  <c r="K107" i="8"/>
  <c r="A107" i="8"/>
  <c r="K106" i="8"/>
  <c r="A106" i="8"/>
  <c r="K105" i="8"/>
  <c r="A105" i="8"/>
  <c r="K103" i="8"/>
  <c r="A103" i="8"/>
  <c r="K102" i="8"/>
  <c r="A102" i="8"/>
  <c r="K101" i="8"/>
  <c r="A101" i="8"/>
  <c r="K100" i="8"/>
  <c r="A100" i="8"/>
  <c r="K99" i="8"/>
  <c r="A99" i="8"/>
  <c r="K98" i="8"/>
  <c r="A98" i="8"/>
  <c r="K97" i="8"/>
  <c r="A97" i="8"/>
  <c r="K95" i="8"/>
  <c r="A95" i="8"/>
  <c r="K94" i="8"/>
  <c r="A94" i="8"/>
  <c r="K93" i="8"/>
  <c r="A93" i="8"/>
  <c r="K92" i="8"/>
  <c r="A92" i="8"/>
  <c r="K91" i="8"/>
  <c r="A91" i="8"/>
  <c r="K90" i="8"/>
  <c r="A90" i="8"/>
  <c r="K89" i="8"/>
  <c r="A89" i="8"/>
  <c r="K87" i="8"/>
  <c r="A87" i="8"/>
  <c r="K86" i="8"/>
  <c r="A86" i="8"/>
  <c r="K85" i="8"/>
  <c r="A85" i="8"/>
  <c r="K84" i="8"/>
  <c r="A84" i="8"/>
  <c r="K83" i="8"/>
  <c r="A83" i="8"/>
  <c r="K82" i="8"/>
  <c r="A82" i="8"/>
  <c r="K81" i="8"/>
  <c r="A81" i="8"/>
  <c r="K79" i="8"/>
  <c r="A79" i="8"/>
  <c r="K78" i="8"/>
  <c r="A78" i="8"/>
  <c r="K77" i="8"/>
  <c r="A77" i="8"/>
  <c r="K76" i="8"/>
  <c r="A76" i="8"/>
  <c r="K75" i="8"/>
  <c r="A75" i="8"/>
  <c r="K74" i="8"/>
  <c r="A74" i="8"/>
  <c r="K73" i="8"/>
  <c r="A73" i="8"/>
  <c r="K71" i="8"/>
  <c r="A71" i="8"/>
  <c r="K70" i="8"/>
  <c r="A70" i="8"/>
  <c r="K69" i="8"/>
  <c r="A69" i="8"/>
  <c r="K68" i="8"/>
  <c r="A68" i="8"/>
  <c r="K67" i="8"/>
  <c r="A67" i="8"/>
  <c r="K66" i="8"/>
  <c r="A66" i="8"/>
  <c r="K65" i="8"/>
  <c r="A65" i="8"/>
  <c r="K63" i="8"/>
  <c r="A63" i="8"/>
  <c r="K62" i="8"/>
  <c r="A62" i="8"/>
  <c r="K61" i="8"/>
  <c r="A61" i="8"/>
  <c r="K60" i="8"/>
  <c r="A60" i="8"/>
  <c r="K59" i="8"/>
  <c r="A59" i="8"/>
  <c r="K58" i="8"/>
  <c r="A58" i="8"/>
  <c r="K57" i="8"/>
  <c r="A57" i="8"/>
  <c r="K55" i="8"/>
  <c r="A55" i="8"/>
  <c r="K54" i="8"/>
  <c r="A54" i="8"/>
  <c r="K53" i="8"/>
  <c r="A53" i="8"/>
  <c r="K52" i="8"/>
  <c r="A52" i="8"/>
  <c r="K51" i="8"/>
  <c r="A51" i="8"/>
  <c r="K50" i="8"/>
  <c r="A50" i="8"/>
  <c r="K49" i="8"/>
  <c r="A49" i="8"/>
  <c r="K47" i="8"/>
  <c r="A47" i="8"/>
  <c r="K46" i="8"/>
  <c r="A46" i="8"/>
  <c r="K45" i="8"/>
  <c r="A45" i="8"/>
  <c r="K44" i="8"/>
  <c r="A44" i="8"/>
  <c r="K43" i="8"/>
  <c r="A43" i="8"/>
  <c r="K42" i="8"/>
  <c r="A42" i="8"/>
  <c r="K41" i="8"/>
  <c r="A41" i="8"/>
  <c r="K39" i="8"/>
  <c r="A39" i="8"/>
  <c r="K38" i="8"/>
  <c r="A38" i="8"/>
  <c r="K37" i="8"/>
  <c r="A37" i="8"/>
  <c r="K36" i="8"/>
  <c r="A36" i="8"/>
  <c r="K35" i="8"/>
  <c r="A35" i="8"/>
  <c r="K34" i="8"/>
  <c r="A34" i="8"/>
  <c r="K33" i="8"/>
  <c r="A33" i="8"/>
  <c r="K31" i="8"/>
  <c r="A31" i="8"/>
  <c r="K30" i="8"/>
  <c r="A30" i="8"/>
  <c r="K29" i="8"/>
  <c r="A29" i="8"/>
  <c r="K28" i="8"/>
  <c r="A28" i="8"/>
  <c r="K27" i="8"/>
  <c r="A27" i="8"/>
  <c r="K26" i="8"/>
  <c r="A26" i="8"/>
  <c r="K25" i="8"/>
  <c r="A25" i="8"/>
  <c r="K23" i="8"/>
  <c r="A23" i="8"/>
  <c r="K22" i="8"/>
  <c r="A22" i="8"/>
  <c r="K21" i="8"/>
  <c r="A21" i="8"/>
  <c r="K20" i="8"/>
  <c r="A20" i="8"/>
  <c r="K19" i="8"/>
  <c r="A19" i="8"/>
  <c r="K18" i="8"/>
  <c r="A18" i="8"/>
  <c r="K17" i="8"/>
  <c r="A17" i="8"/>
  <c r="K15" i="8"/>
  <c r="A15" i="8"/>
  <c r="K14" i="8"/>
  <c r="A14" i="8"/>
  <c r="K13" i="8"/>
  <c r="A13" i="8"/>
  <c r="K12" i="8"/>
  <c r="A12" i="8"/>
  <c r="K11" i="8"/>
  <c r="A11" i="8"/>
  <c r="K10" i="8"/>
  <c r="A10" i="8"/>
  <c r="K9" i="8"/>
  <c r="A9" i="8"/>
  <c r="K7" i="8"/>
  <c r="A7" i="8"/>
  <c r="K6" i="8"/>
  <c r="A6" i="8"/>
  <c r="K5" i="8"/>
  <c r="A5" i="8"/>
  <c r="K4" i="8"/>
  <c r="A4" i="8"/>
  <c r="K3" i="8"/>
  <c r="A3" i="8"/>
  <c r="K736" i="8" l="1"/>
  <c r="K704" i="8"/>
  <c r="K720" i="8"/>
  <c r="K712" i="8"/>
  <c r="K680" i="8"/>
  <c r="K696" i="8"/>
  <c r="K656" i="8"/>
  <c r="K672" i="8"/>
  <c r="K688" i="8"/>
  <c r="K632" i="8"/>
  <c r="K648" i="8"/>
  <c r="K664" i="8"/>
  <c r="K608" i="8"/>
  <c r="K624" i="8"/>
  <c r="K640" i="8"/>
  <c r="K616" i="8"/>
  <c r="K600" i="8"/>
  <c r="K592" i="8"/>
  <c r="K568" i="8"/>
  <c r="K584" i="8"/>
  <c r="K576" i="8"/>
  <c r="K544" i="8"/>
  <c r="K560" i="8"/>
  <c r="K552" i="8"/>
  <c r="K504" i="8"/>
  <c r="K520" i="8"/>
  <c r="K536" i="8"/>
  <c r="K480" i="8"/>
  <c r="K528" i="8"/>
  <c r="K496" i="8"/>
  <c r="K488" i="8"/>
  <c r="K512" i="8"/>
  <c r="K472" i="8"/>
  <c r="K448" i="8"/>
  <c r="K456" i="8"/>
  <c r="K464" i="8"/>
  <c r="K440" i="8"/>
  <c r="K416" i="8"/>
  <c r="K432" i="8"/>
  <c r="K424" i="8"/>
  <c r="K392" i="8"/>
  <c r="K407" i="8"/>
  <c r="K400" i="8"/>
  <c r="K384" i="8"/>
  <c r="K376" i="8"/>
  <c r="K344" i="8"/>
  <c r="K368" i="8"/>
  <c r="K360" i="8"/>
  <c r="K304" i="8"/>
  <c r="K320" i="8"/>
  <c r="K352" i="8"/>
  <c r="K336" i="8"/>
  <c r="K328" i="8"/>
  <c r="K312" i="8"/>
  <c r="K264" i="8"/>
  <c r="K280" i="8"/>
  <c r="K296" i="8"/>
  <c r="K288" i="8"/>
  <c r="K272" i="8"/>
  <c r="K256" i="8"/>
  <c r="K248" i="8"/>
  <c r="K224" i="8"/>
  <c r="K240" i="8"/>
  <c r="K232" i="8"/>
  <c r="K216" i="8"/>
  <c r="K208" i="8"/>
  <c r="K200" i="8"/>
  <c r="K192" i="8"/>
  <c r="K168" i="8"/>
  <c r="K184" i="8"/>
  <c r="K176" i="8"/>
  <c r="K160" i="8"/>
  <c r="K136" i="8"/>
  <c r="K152" i="8"/>
  <c r="K144" i="8"/>
  <c r="K128" i="8"/>
  <c r="K104" i="8"/>
  <c r="K120" i="8"/>
  <c r="K112" i="8"/>
  <c r="K96" i="8"/>
  <c r="C63" i="1"/>
  <c r="K88" i="8"/>
  <c r="K48" i="8"/>
  <c r="K64" i="8"/>
  <c r="K80" i="8"/>
  <c r="K72" i="8"/>
  <c r="K8" i="8"/>
  <c r="K24" i="8"/>
  <c r="K56" i="8"/>
  <c r="K40" i="8"/>
  <c r="K32" i="8"/>
  <c r="K16" i="8"/>
  <c r="I107" i="4" l="1"/>
  <c r="H107" i="4"/>
  <c r="G107" i="4"/>
  <c r="F107" i="4"/>
  <c r="E107" i="4"/>
  <c r="D107" i="4"/>
  <c r="L87" i="1" l="1"/>
  <c r="K87" i="1"/>
  <c r="J87" i="1"/>
  <c r="I87" i="1"/>
  <c r="H87" i="1"/>
  <c r="G87" i="1"/>
  <c r="F87" i="1"/>
  <c r="E87" i="1"/>
  <c r="D87" i="1"/>
  <c r="C87" i="1"/>
  <c r="B87" i="1"/>
  <c r="K74" i="1"/>
  <c r="J74" i="1"/>
  <c r="I74" i="1"/>
  <c r="H74" i="1"/>
  <c r="G74" i="1"/>
  <c r="F74" i="1"/>
  <c r="E74" i="1"/>
  <c r="D74" i="1"/>
  <c r="C74" i="1"/>
  <c r="B74" i="1"/>
  <c r="F63" i="1" l="1"/>
  <c r="G64" i="1"/>
  <c r="C64" i="1"/>
  <c r="H65" i="1"/>
  <c r="D65" i="1"/>
  <c r="C65" i="1"/>
  <c r="E63" i="1"/>
  <c r="F64" i="1"/>
  <c r="G65" i="1"/>
  <c r="I63" i="1"/>
  <c r="D63" i="1"/>
  <c r="E64" i="1"/>
  <c r="F65" i="1"/>
  <c r="H63" i="1"/>
  <c r="I64" i="1"/>
  <c r="D64" i="1"/>
  <c r="E65" i="1"/>
  <c r="G63" i="1"/>
  <c r="H64" i="1"/>
  <c r="I65" i="1"/>
  <c r="B54" i="1" l="1"/>
  <c r="C53" i="1"/>
  <c r="B53" i="1"/>
  <c r="C54" i="1"/>
  <c r="E46" i="1"/>
  <c r="E45" i="1"/>
  <c r="E44" i="1"/>
  <c r="E43" i="1"/>
  <c r="E42" i="1"/>
  <c r="E41" i="1"/>
  <c r="D42" i="1"/>
  <c r="J120" i="6"/>
  <c r="D47" i="1" s="1"/>
  <c r="I120" i="6"/>
  <c r="D46" i="1" s="1"/>
  <c r="H120" i="6"/>
  <c r="D45" i="1" s="1"/>
  <c r="G120" i="6"/>
  <c r="D44" i="1" s="1"/>
  <c r="F120" i="6"/>
  <c r="D43" i="1" s="1"/>
  <c r="E120" i="6"/>
  <c r="D120" i="6"/>
  <c r="D41" i="1" s="1"/>
  <c r="J119" i="6"/>
  <c r="I119" i="6"/>
  <c r="H119" i="6"/>
  <c r="G119" i="6"/>
  <c r="F119" i="6"/>
  <c r="E119" i="6"/>
  <c r="D119" i="6"/>
  <c r="J118" i="6"/>
  <c r="I118" i="6"/>
  <c r="H118" i="6"/>
  <c r="G118" i="6"/>
  <c r="F118" i="6"/>
  <c r="E118" i="6"/>
  <c r="D118" i="6"/>
  <c r="J117" i="6"/>
  <c r="I117" i="6"/>
  <c r="H117" i="6"/>
  <c r="G117" i="6"/>
  <c r="F117" i="6"/>
  <c r="E117" i="6"/>
  <c r="D117" i="6"/>
  <c r="J116" i="6"/>
  <c r="I116" i="6"/>
  <c r="H116" i="6"/>
  <c r="G116" i="6"/>
  <c r="F116" i="6"/>
  <c r="E116" i="6"/>
  <c r="D116" i="6"/>
  <c r="J115" i="6"/>
  <c r="I115" i="6"/>
  <c r="H115" i="6"/>
  <c r="G115" i="6"/>
  <c r="F115" i="6"/>
  <c r="E115" i="6"/>
  <c r="D115" i="6"/>
  <c r="J114" i="6"/>
  <c r="I114" i="6"/>
  <c r="H114" i="6"/>
  <c r="G114" i="6"/>
  <c r="F114" i="6"/>
  <c r="E114" i="6"/>
  <c r="D114" i="6"/>
  <c r="J113" i="6"/>
  <c r="I113" i="6"/>
  <c r="H113" i="6"/>
  <c r="G113" i="6"/>
  <c r="F113" i="6"/>
  <c r="E113" i="6"/>
  <c r="D113" i="6"/>
  <c r="J112" i="6"/>
  <c r="I112" i="6"/>
  <c r="H112" i="6"/>
  <c r="G112" i="6"/>
  <c r="F112" i="6"/>
  <c r="E112" i="6"/>
  <c r="D112" i="6"/>
  <c r="J111" i="6"/>
  <c r="I111" i="6"/>
  <c r="H111" i="6"/>
  <c r="G111" i="6"/>
  <c r="F111" i="6"/>
  <c r="E111" i="6"/>
  <c r="D111" i="6"/>
  <c r="J110" i="6"/>
  <c r="I110" i="6"/>
  <c r="H110" i="6"/>
  <c r="G110" i="6"/>
  <c r="F110" i="6"/>
  <c r="E110" i="6"/>
  <c r="D110" i="6"/>
  <c r="J109" i="6"/>
  <c r="I109" i="6"/>
  <c r="H109" i="6"/>
  <c r="G109" i="6"/>
  <c r="F109" i="6"/>
  <c r="E109" i="6"/>
  <c r="D109" i="6"/>
  <c r="J108" i="6"/>
  <c r="I108" i="6"/>
  <c r="H108" i="6"/>
  <c r="G108" i="6"/>
  <c r="F108" i="6"/>
  <c r="E108" i="6"/>
  <c r="D108" i="6"/>
  <c r="J107" i="6"/>
  <c r="I107" i="6"/>
  <c r="H107" i="6"/>
  <c r="G107" i="6"/>
  <c r="F107" i="6"/>
  <c r="E107" i="6"/>
  <c r="D107" i="6"/>
  <c r="J106" i="6"/>
  <c r="I106" i="6"/>
  <c r="H106" i="6"/>
  <c r="G106" i="6"/>
  <c r="F106" i="6"/>
  <c r="E106" i="6"/>
  <c r="D106" i="6"/>
  <c r="J105" i="6"/>
  <c r="I105" i="6"/>
  <c r="H105" i="6"/>
  <c r="G105" i="6"/>
  <c r="F105" i="6"/>
  <c r="E105" i="6"/>
  <c r="D105" i="6"/>
  <c r="J104" i="6"/>
  <c r="I104" i="6"/>
  <c r="H104" i="6"/>
  <c r="G104" i="6"/>
  <c r="F104" i="6"/>
  <c r="E104" i="6"/>
  <c r="D104" i="6"/>
  <c r="J103" i="6"/>
  <c r="I103" i="6"/>
  <c r="H103" i="6"/>
  <c r="G103" i="6"/>
  <c r="F103" i="6"/>
  <c r="E103" i="6"/>
  <c r="D103" i="6"/>
  <c r="J102" i="6"/>
  <c r="I102" i="6"/>
  <c r="H102" i="6"/>
  <c r="G102" i="6"/>
  <c r="F102" i="6"/>
  <c r="E102" i="6"/>
  <c r="D102" i="6"/>
  <c r="J101" i="6"/>
  <c r="I101" i="6"/>
  <c r="H101" i="6"/>
  <c r="G101" i="6"/>
  <c r="F101" i="6"/>
  <c r="E101" i="6"/>
  <c r="D101" i="6"/>
  <c r="J100" i="6"/>
  <c r="I100" i="6"/>
  <c r="H100" i="6"/>
  <c r="G100" i="6"/>
  <c r="F100" i="6"/>
  <c r="E100" i="6"/>
  <c r="D100" i="6"/>
  <c r="J99" i="6"/>
  <c r="I99" i="6"/>
  <c r="H99" i="6"/>
  <c r="G99" i="6"/>
  <c r="F99" i="6"/>
  <c r="E99" i="6"/>
  <c r="D99" i="6"/>
  <c r="J98" i="6"/>
  <c r="I98" i="6"/>
  <c r="H98" i="6"/>
  <c r="G98" i="6"/>
  <c r="F98" i="6"/>
  <c r="E98" i="6"/>
  <c r="D98" i="6"/>
  <c r="J97" i="6"/>
  <c r="I97" i="6"/>
  <c r="H97" i="6"/>
  <c r="G97" i="6"/>
  <c r="F97" i="6"/>
  <c r="E97" i="6"/>
  <c r="D97" i="6"/>
  <c r="J96" i="6"/>
  <c r="I96" i="6"/>
  <c r="H96" i="6"/>
  <c r="G96" i="6"/>
  <c r="F96" i="6"/>
  <c r="E96" i="6"/>
  <c r="D96" i="6"/>
  <c r="J95" i="6"/>
  <c r="I95" i="6"/>
  <c r="H95" i="6"/>
  <c r="G95" i="6"/>
  <c r="F95" i="6"/>
  <c r="E95" i="6"/>
  <c r="D95" i="6"/>
  <c r="J94" i="6"/>
  <c r="I94" i="6"/>
  <c r="H94" i="6"/>
  <c r="G94" i="6"/>
  <c r="F94" i="6"/>
  <c r="E94" i="6"/>
  <c r="D94" i="6"/>
  <c r="J93" i="6"/>
  <c r="I93" i="6"/>
  <c r="H93" i="6"/>
  <c r="G93" i="6"/>
  <c r="F93" i="6"/>
  <c r="E93" i="6"/>
  <c r="D93" i="6"/>
  <c r="J92" i="6"/>
  <c r="I92" i="6"/>
  <c r="H92" i="6"/>
  <c r="G92" i="6"/>
  <c r="F92" i="6"/>
  <c r="E92" i="6"/>
  <c r="D92" i="6"/>
  <c r="J91" i="6"/>
  <c r="I91" i="6"/>
  <c r="H91" i="6"/>
  <c r="G91" i="6"/>
  <c r="F91" i="6"/>
  <c r="E91" i="6"/>
  <c r="D91" i="6"/>
  <c r="J90" i="6"/>
  <c r="I90" i="6"/>
  <c r="H90" i="6"/>
  <c r="G90" i="6"/>
  <c r="F90" i="6"/>
  <c r="E90" i="6"/>
  <c r="D90" i="6"/>
  <c r="J89" i="6"/>
  <c r="I89" i="6"/>
  <c r="H89" i="6"/>
  <c r="G89" i="6"/>
  <c r="F89" i="6"/>
  <c r="E89" i="6"/>
  <c r="D89" i="6"/>
  <c r="J88" i="6"/>
  <c r="I88" i="6"/>
  <c r="H88" i="6"/>
  <c r="G88" i="6"/>
  <c r="F88" i="6"/>
  <c r="E88" i="6"/>
  <c r="D88" i="6"/>
  <c r="J87" i="6"/>
  <c r="I87" i="6"/>
  <c r="H87" i="6"/>
  <c r="G87" i="6"/>
  <c r="F87" i="6"/>
  <c r="E87" i="6"/>
  <c r="D87" i="6"/>
  <c r="J86" i="6"/>
  <c r="I86" i="6"/>
  <c r="H86" i="6"/>
  <c r="G86" i="6"/>
  <c r="F86" i="6"/>
  <c r="E86" i="6"/>
  <c r="D86" i="6"/>
  <c r="J85" i="6"/>
  <c r="I85" i="6"/>
  <c r="H85" i="6"/>
  <c r="G85" i="6"/>
  <c r="F85" i="6"/>
  <c r="E85" i="6"/>
  <c r="D85" i="6"/>
  <c r="J84" i="6"/>
  <c r="I84" i="6"/>
  <c r="H84" i="6"/>
  <c r="G84" i="6"/>
  <c r="F84" i="6"/>
  <c r="E84" i="6"/>
  <c r="D84" i="6"/>
  <c r="J83" i="6"/>
  <c r="I83" i="6"/>
  <c r="H83" i="6"/>
  <c r="G83" i="6"/>
  <c r="F83" i="6"/>
  <c r="E83" i="6"/>
  <c r="D83" i="6"/>
  <c r="J82" i="6"/>
  <c r="I82" i="6"/>
  <c r="H82" i="6"/>
  <c r="G82" i="6"/>
  <c r="F82" i="6"/>
  <c r="E82" i="6"/>
  <c r="D82" i="6"/>
  <c r="J81" i="6"/>
  <c r="I81" i="6"/>
  <c r="H81" i="6"/>
  <c r="G81" i="6"/>
  <c r="F81" i="6"/>
  <c r="E81" i="6"/>
  <c r="D81" i="6"/>
  <c r="J80" i="6"/>
  <c r="I80" i="6"/>
  <c r="H80" i="6"/>
  <c r="G80" i="6"/>
  <c r="F80" i="6"/>
  <c r="E80" i="6"/>
  <c r="D80" i="6"/>
  <c r="J79" i="6"/>
  <c r="I79" i="6"/>
  <c r="H79" i="6"/>
  <c r="G79" i="6"/>
  <c r="F79" i="6"/>
  <c r="E79" i="6"/>
  <c r="D79" i="6"/>
  <c r="J78" i="6"/>
  <c r="I78" i="6"/>
  <c r="H78" i="6"/>
  <c r="G78" i="6"/>
  <c r="F78" i="6"/>
  <c r="E78" i="6"/>
  <c r="D78" i="6"/>
  <c r="J77" i="6"/>
  <c r="I77" i="6"/>
  <c r="H77" i="6"/>
  <c r="G77" i="6"/>
  <c r="F77" i="6"/>
  <c r="E77" i="6"/>
  <c r="D77" i="6"/>
  <c r="J76" i="6"/>
  <c r="I76" i="6"/>
  <c r="H76" i="6"/>
  <c r="G76" i="6"/>
  <c r="F76" i="6"/>
  <c r="E76" i="6"/>
  <c r="D76" i="6"/>
  <c r="J75" i="6"/>
  <c r="I75" i="6"/>
  <c r="H75" i="6"/>
  <c r="G75" i="6"/>
  <c r="F75" i="6"/>
  <c r="E75" i="6"/>
  <c r="D75" i="6"/>
  <c r="J74" i="6"/>
  <c r="I74" i="6"/>
  <c r="H74" i="6"/>
  <c r="G74" i="6"/>
  <c r="F74" i="6"/>
  <c r="E74" i="6"/>
  <c r="D74" i="6"/>
  <c r="J73" i="6"/>
  <c r="I73" i="6"/>
  <c r="H73" i="6"/>
  <c r="G73" i="6"/>
  <c r="F73" i="6"/>
  <c r="E73" i="6"/>
  <c r="D73" i="6"/>
  <c r="J72" i="6"/>
  <c r="I72" i="6"/>
  <c r="H72" i="6"/>
  <c r="G72" i="6"/>
  <c r="F72" i="6"/>
  <c r="E72" i="6"/>
  <c r="D72" i="6"/>
  <c r="J71" i="6"/>
  <c r="I71" i="6"/>
  <c r="H71" i="6"/>
  <c r="G71" i="6"/>
  <c r="F71" i="6"/>
  <c r="E71" i="6"/>
  <c r="D71" i="6"/>
  <c r="J70" i="6"/>
  <c r="I70" i="6"/>
  <c r="H70" i="6"/>
  <c r="G70" i="6"/>
  <c r="F70" i="6"/>
  <c r="E70" i="6"/>
  <c r="D70" i="6"/>
  <c r="J69" i="6"/>
  <c r="I69" i="6"/>
  <c r="H69" i="6"/>
  <c r="G69" i="6"/>
  <c r="F69" i="6"/>
  <c r="E69" i="6"/>
  <c r="D69" i="6"/>
  <c r="J68" i="6"/>
  <c r="I68" i="6"/>
  <c r="H68" i="6"/>
  <c r="G68" i="6"/>
  <c r="F68" i="6"/>
  <c r="E68" i="6"/>
  <c r="D68" i="6"/>
  <c r="J67" i="6"/>
  <c r="I67" i="6"/>
  <c r="H67" i="6"/>
  <c r="G67" i="6"/>
  <c r="F67" i="6"/>
  <c r="E67" i="6"/>
  <c r="D67" i="6"/>
  <c r="J66" i="6"/>
  <c r="I66" i="6"/>
  <c r="H66" i="6"/>
  <c r="G66" i="6"/>
  <c r="F66" i="6"/>
  <c r="E66" i="6"/>
  <c r="D66" i="6"/>
  <c r="J65" i="6"/>
  <c r="I65" i="6"/>
  <c r="H65" i="6"/>
  <c r="G65" i="6"/>
  <c r="F65" i="6"/>
  <c r="E65" i="6"/>
  <c r="D65" i="6"/>
  <c r="J64" i="6"/>
  <c r="I64" i="6"/>
  <c r="H64" i="6"/>
  <c r="G64" i="6"/>
  <c r="F64" i="6"/>
  <c r="E64" i="6"/>
  <c r="D64" i="6"/>
  <c r="J63" i="6"/>
  <c r="I63" i="6"/>
  <c r="H63" i="6"/>
  <c r="G63" i="6"/>
  <c r="F63" i="6"/>
  <c r="E63" i="6"/>
  <c r="D63" i="6"/>
  <c r="J62" i="6"/>
  <c r="I62" i="6"/>
  <c r="H62" i="6"/>
  <c r="G62" i="6"/>
  <c r="F62" i="6"/>
  <c r="E62" i="6"/>
  <c r="D62" i="6"/>
  <c r="J61" i="6"/>
  <c r="I61" i="6"/>
  <c r="H61" i="6"/>
  <c r="G61" i="6"/>
  <c r="F61" i="6"/>
  <c r="E61" i="6"/>
  <c r="D61" i="6"/>
  <c r="J60" i="6"/>
  <c r="I60" i="6"/>
  <c r="H60" i="6"/>
  <c r="G60" i="6"/>
  <c r="F60" i="6"/>
  <c r="E60" i="6"/>
  <c r="D60" i="6"/>
  <c r="J59" i="6"/>
  <c r="I59" i="6"/>
  <c r="H59" i="6"/>
  <c r="G59" i="6"/>
  <c r="F59" i="6"/>
  <c r="E59" i="6"/>
  <c r="D59" i="6"/>
  <c r="J58" i="6"/>
  <c r="I58" i="6"/>
  <c r="H58" i="6"/>
  <c r="G58" i="6"/>
  <c r="F58" i="6"/>
  <c r="E58" i="6"/>
  <c r="D58" i="6"/>
  <c r="J57" i="6"/>
  <c r="I57" i="6"/>
  <c r="H57" i="6"/>
  <c r="G57" i="6"/>
  <c r="F57" i="6"/>
  <c r="E57" i="6"/>
  <c r="D57" i="6"/>
  <c r="J56" i="6"/>
  <c r="I56" i="6"/>
  <c r="H56" i="6"/>
  <c r="G56" i="6"/>
  <c r="F56" i="6"/>
  <c r="E56" i="6"/>
  <c r="D56" i="6"/>
  <c r="J55" i="6"/>
  <c r="I55" i="6"/>
  <c r="H55" i="6"/>
  <c r="G55" i="6"/>
  <c r="F55" i="6"/>
  <c r="E55" i="6"/>
  <c r="D55" i="6"/>
  <c r="J54" i="6"/>
  <c r="I54" i="6"/>
  <c r="H54" i="6"/>
  <c r="G54" i="6"/>
  <c r="F54" i="6"/>
  <c r="E54" i="6"/>
  <c r="D54" i="6"/>
  <c r="J53" i="6"/>
  <c r="I53" i="6"/>
  <c r="H53" i="6"/>
  <c r="G53" i="6"/>
  <c r="F53" i="6"/>
  <c r="E53" i="6"/>
  <c r="D53" i="6"/>
  <c r="J52" i="6"/>
  <c r="I52" i="6"/>
  <c r="H52" i="6"/>
  <c r="G52" i="6"/>
  <c r="F52" i="6"/>
  <c r="E52" i="6"/>
  <c r="D52" i="6"/>
  <c r="J51" i="6"/>
  <c r="I51" i="6"/>
  <c r="H51" i="6"/>
  <c r="G51" i="6"/>
  <c r="F51" i="6"/>
  <c r="E51" i="6"/>
  <c r="D51" i="6"/>
  <c r="J50" i="6"/>
  <c r="I50" i="6"/>
  <c r="H50" i="6"/>
  <c r="G50" i="6"/>
  <c r="F50" i="6"/>
  <c r="E50" i="6"/>
  <c r="D50" i="6"/>
  <c r="J49" i="6"/>
  <c r="I49" i="6"/>
  <c r="H49" i="6"/>
  <c r="G49" i="6"/>
  <c r="F49" i="6"/>
  <c r="E49" i="6"/>
  <c r="D49" i="6"/>
  <c r="J48" i="6"/>
  <c r="I48" i="6"/>
  <c r="H48" i="6"/>
  <c r="G48" i="6"/>
  <c r="F48" i="6"/>
  <c r="E48" i="6"/>
  <c r="D48" i="6"/>
  <c r="J47" i="6"/>
  <c r="I47" i="6"/>
  <c r="H47" i="6"/>
  <c r="G47" i="6"/>
  <c r="F47" i="6"/>
  <c r="E47" i="6"/>
  <c r="D47" i="6"/>
  <c r="J46" i="6"/>
  <c r="I46" i="6"/>
  <c r="H46" i="6"/>
  <c r="G46" i="6"/>
  <c r="F46" i="6"/>
  <c r="E46" i="6"/>
  <c r="D46" i="6"/>
  <c r="J45" i="6"/>
  <c r="I45" i="6"/>
  <c r="H45" i="6"/>
  <c r="G45" i="6"/>
  <c r="F45" i="6"/>
  <c r="E45" i="6"/>
  <c r="D45" i="6"/>
  <c r="J44" i="6"/>
  <c r="I44" i="6"/>
  <c r="H44" i="6"/>
  <c r="G44" i="6"/>
  <c r="F44" i="6"/>
  <c r="E44" i="6"/>
  <c r="D44" i="6"/>
  <c r="J43" i="6"/>
  <c r="I43" i="6"/>
  <c r="H43" i="6"/>
  <c r="G43" i="6"/>
  <c r="F43" i="6"/>
  <c r="E43" i="6"/>
  <c r="D43" i="6"/>
  <c r="J42" i="6"/>
  <c r="I42" i="6"/>
  <c r="H42" i="6"/>
  <c r="G42" i="6"/>
  <c r="F42" i="6"/>
  <c r="E42" i="6"/>
  <c r="D42" i="6"/>
  <c r="J41" i="6"/>
  <c r="I41" i="6"/>
  <c r="H41" i="6"/>
  <c r="G41" i="6"/>
  <c r="F41" i="6"/>
  <c r="E41" i="6"/>
  <c r="D41" i="6"/>
  <c r="J40" i="6"/>
  <c r="I40" i="6"/>
  <c r="H40" i="6"/>
  <c r="G40" i="6"/>
  <c r="F40" i="6"/>
  <c r="E40" i="6"/>
  <c r="D40" i="6"/>
  <c r="J39" i="6"/>
  <c r="I39" i="6"/>
  <c r="H39" i="6"/>
  <c r="G39" i="6"/>
  <c r="F39" i="6"/>
  <c r="E39" i="6"/>
  <c r="D39" i="6"/>
  <c r="J38" i="6"/>
  <c r="I38" i="6"/>
  <c r="H38" i="6"/>
  <c r="G38" i="6"/>
  <c r="F38" i="6"/>
  <c r="E38" i="6"/>
  <c r="D38" i="6"/>
  <c r="J37" i="6"/>
  <c r="I37" i="6"/>
  <c r="H37" i="6"/>
  <c r="G37" i="6"/>
  <c r="F37" i="6"/>
  <c r="E37" i="6"/>
  <c r="D37" i="6"/>
  <c r="J36" i="6"/>
  <c r="I36" i="6"/>
  <c r="H36" i="6"/>
  <c r="G36" i="6"/>
  <c r="F36" i="6"/>
  <c r="E36" i="6"/>
  <c r="D36" i="6"/>
  <c r="J35" i="6"/>
  <c r="I35" i="6"/>
  <c r="H35" i="6"/>
  <c r="G35" i="6"/>
  <c r="F35" i="6"/>
  <c r="E35" i="6"/>
  <c r="D35" i="6"/>
  <c r="J34" i="6"/>
  <c r="I34" i="6"/>
  <c r="H34" i="6"/>
  <c r="G34" i="6"/>
  <c r="F34" i="6"/>
  <c r="E34" i="6"/>
  <c r="D34" i="6"/>
  <c r="J33" i="6"/>
  <c r="I33" i="6"/>
  <c r="H33" i="6"/>
  <c r="G33" i="6"/>
  <c r="F33" i="6"/>
  <c r="E33" i="6"/>
  <c r="D33" i="6"/>
  <c r="J32" i="6"/>
  <c r="I32" i="6"/>
  <c r="H32" i="6"/>
  <c r="G32" i="6"/>
  <c r="F32" i="6"/>
  <c r="E32" i="6"/>
  <c r="D32" i="6"/>
  <c r="J31" i="6"/>
  <c r="I31" i="6"/>
  <c r="H31" i="6"/>
  <c r="G31" i="6"/>
  <c r="F31" i="6"/>
  <c r="E31" i="6"/>
  <c r="D31" i="6"/>
  <c r="J30" i="6"/>
  <c r="I30" i="6"/>
  <c r="H30" i="6"/>
  <c r="G30" i="6"/>
  <c r="F30" i="6"/>
  <c r="E30" i="6"/>
  <c r="D30" i="6"/>
  <c r="J29" i="6"/>
  <c r="I29" i="6"/>
  <c r="H29" i="6"/>
  <c r="G29" i="6"/>
  <c r="F29" i="6"/>
  <c r="E29" i="6"/>
  <c r="D29" i="6"/>
  <c r="J28" i="6"/>
  <c r="I28" i="6"/>
  <c r="H28" i="6"/>
  <c r="G28" i="6"/>
  <c r="F28" i="6"/>
  <c r="E28" i="6"/>
  <c r="D28" i="6"/>
  <c r="J27" i="6"/>
  <c r="I27" i="6"/>
  <c r="H27" i="6"/>
  <c r="G27" i="6"/>
  <c r="F27" i="6"/>
  <c r="E27" i="6"/>
  <c r="D27" i="6"/>
  <c r="J26" i="6"/>
  <c r="I26" i="6"/>
  <c r="H26" i="6"/>
  <c r="G26" i="6"/>
  <c r="F26" i="6"/>
  <c r="E26" i="6"/>
  <c r="D26" i="6"/>
  <c r="J25" i="6"/>
  <c r="I25" i="6"/>
  <c r="H25" i="6"/>
  <c r="G25" i="6"/>
  <c r="F25" i="6"/>
  <c r="E25" i="6"/>
  <c r="D25" i="6"/>
  <c r="J24" i="6"/>
  <c r="I24" i="6"/>
  <c r="H24" i="6"/>
  <c r="G24" i="6"/>
  <c r="F24" i="6"/>
  <c r="E24" i="6"/>
  <c r="D24" i="6"/>
  <c r="J23" i="6"/>
  <c r="I23" i="6"/>
  <c r="H23" i="6"/>
  <c r="G23" i="6"/>
  <c r="F23" i="6"/>
  <c r="E23" i="6"/>
  <c r="D23" i="6"/>
  <c r="J22" i="6"/>
  <c r="I22" i="6"/>
  <c r="H22" i="6"/>
  <c r="G22" i="6"/>
  <c r="F22" i="6"/>
  <c r="E22" i="6"/>
  <c r="D22" i="6"/>
  <c r="J21" i="6"/>
  <c r="I21" i="6"/>
  <c r="H21" i="6"/>
  <c r="G21" i="6"/>
  <c r="F21" i="6"/>
  <c r="E21" i="6"/>
  <c r="D21" i="6"/>
  <c r="J20" i="6"/>
  <c r="I20" i="6"/>
  <c r="H20" i="6"/>
  <c r="G20" i="6"/>
  <c r="F20" i="6"/>
  <c r="E20" i="6"/>
  <c r="D20" i="6"/>
  <c r="J19" i="6"/>
  <c r="I19" i="6"/>
  <c r="H19" i="6"/>
  <c r="G19" i="6"/>
  <c r="F19" i="6"/>
  <c r="E19" i="6"/>
  <c r="D19" i="6"/>
  <c r="J18" i="6"/>
  <c r="I18" i="6"/>
  <c r="H18" i="6"/>
  <c r="G18" i="6"/>
  <c r="F18" i="6"/>
  <c r="E18" i="6"/>
  <c r="D18" i="6"/>
  <c r="J17" i="6"/>
  <c r="I17" i="6"/>
  <c r="H17" i="6"/>
  <c r="G17" i="6"/>
  <c r="F17" i="6"/>
  <c r="E17" i="6"/>
  <c r="D17" i="6"/>
  <c r="J16" i="6"/>
  <c r="I16" i="6"/>
  <c r="H16" i="6"/>
  <c r="G16" i="6"/>
  <c r="F16" i="6"/>
  <c r="E16" i="6"/>
  <c r="D16" i="6"/>
  <c r="J15" i="6"/>
  <c r="I15" i="6"/>
  <c r="H15" i="6"/>
  <c r="G15" i="6"/>
  <c r="F15" i="6"/>
  <c r="E15" i="6"/>
  <c r="D15" i="6"/>
  <c r="J14" i="6"/>
  <c r="I14" i="6"/>
  <c r="H14" i="6"/>
  <c r="G14" i="6"/>
  <c r="F14" i="6"/>
  <c r="E14" i="6"/>
  <c r="D14" i="6"/>
  <c r="J13" i="6"/>
  <c r="I13" i="6"/>
  <c r="H13" i="6"/>
  <c r="G13" i="6"/>
  <c r="F13" i="6"/>
  <c r="E13" i="6"/>
  <c r="D13" i="6"/>
  <c r="J12" i="6"/>
  <c r="I12" i="6"/>
  <c r="H12" i="6"/>
  <c r="G12" i="6"/>
  <c r="F12" i="6"/>
  <c r="E12" i="6"/>
  <c r="D12" i="6"/>
  <c r="J11" i="6"/>
  <c r="I11" i="6"/>
  <c r="H11" i="6"/>
  <c r="G11" i="6"/>
  <c r="F11" i="6"/>
  <c r="E11" i="6"/>
  <c r="D11" i="6"/>
  <c r="J10" i="6"/>
  <c r="I10" i="6"/>
  <c r="H10" i="6"/>
  <c r="G10" i="6"/>
  <c r="F10" i="6"/>
  <c r="E10" i="6"/>
  <c r="D10" i="6"/>
  <c r="J9" i="6"/>
  <c r="I9" i="6"/>
  <c r="H9" i="6"/>
  <c r="G9" i="6"/>
  <c r="F9" i="6"/>
  <c r="E9" i="6"/>
  <c r="D9" i="6"/>
  <c r="J8" i="6"/>
  <c r="I8" i="6"/>
  <c r="H8" i="6"/>
  <c r="G8" i="6"/>
  <c r="F8" i="6"/>
  <c r="E8" i="6"/>
  <c r="D8" i="6"/>
  <c r="J7" i="6"/>
  <c r="I7" i="6"/>
  <c r="H7" i="6"/>
  <c r="G7" i="6"/>
  <c r="F7" i="6"/>
  <c r="E7" i="6"/>
  <c r="D7" i="6"/>
  <c r="J6" i="6"/>
  <c r="I6" i="6"/>
  <c r="H6" i="6"/>
  <c r="G6" i="6"/>
  <c r="F6" i="6"/>
  <c r="E6" i="6"/>
  <c r="D6" i="6"/>
  <c r="J5" i="6"/>
  <c r="I5" i="6"/>
  <c r="H5" i="6"/>
  <c r="G5" i="6"/>
  <c r="F5" i="6"/>
  <c r="E5" i="6"/>
  <c r="D5" i="6"/>
  <c r="J4" i="6"/>
  <c r="I4" i="6"/>
  <c r="H4" i="6"/>
  <c r="G4" i="6"/>
  <c r="F4" i="6"/>
  <c r="E4" i="6"/>
  <c r="D4" i="6"/>
  <c r="B43" i="1" l="1"/>
  <c r="B47" i="1"/>
  <c r="B44" i="1"/>
  <c r="B41" i="1"/>
  <c r="B45" i="1"/>
  <c r="B42" i="1"/>
  <c r="B46" i="1"/>
  <c r="E33" i="1"/>
  <c r="E34" i="1"/>
  <c r="E32" i="1"/>
  <c r="E31" i="1"/>
  <c r="E30" i="1"/>
  <c r="P120" i="5"/>
  <c r="I120" i="5" s="1"/>
  <c r="J120" i="5"/>
  <c r="H120" i="5"/>
  <c r="D34" i="1" s="1"/>
  <c r="G120" i="5"/>
  <c r="D33" i="1" s="1"/>
  <c r="F120" i="5"/>
  <c r="D32" i="1" s="1"/>
  <c r="E120" i="5"/>
  <c r="D31" i="1" s="1"/>
  <c r="D120" i="5"/>
  <c r="D30" i="1" s="1"/>
  <c r="P119" i="5"/>
  <c r="I119" i="5" s="1"/>
  <c r="J119" i="5"/>
  <c r="H119" i="5"/>
  <c r="G119" i="5"/>
  <c r="F119" i="5"/>
  <c r="E119" i="5"/>
  <c r="D119" i="5"/>
  <c r="J118" i="5"/>
  <c r="I118" i="5"/>
  <c r="H118" i="5"/>
  <c r="G118" i="5"/>
  <c r="F118" i="5"/>
  <c r="E118" i="5"/>
  <c r="D118" i="5"/>
  <c r="J117" i="5"/>
  <c r="I117" i="5"/>
  <c r="H117" i="5"/>
  <c r="G117" i="5"/>
  <c r="F117" i="5"/>
  <c r="E117" i="5"/>
  <c r="D117" i="5"/>
  <c r="J116" i="5"/>
  <c r="I116" i="5"/>
  <c r="H116" i="5"/>
  <c r="G116" i="5"/>
  <c r="F116" i="5"/>
  <c r="E116" i="5"/>
  <c r="D116" i="5"/>
  <c r="J115" i="5"/>
  <c r="I115" i="5"/>
  <c r="H115" i="5"/>
  <c r="G115" i="5"/>
  <c r="F115" i="5"/>
  <c r="E115" i="5"/>
  <c r="D115" i="5"/>
  <c r="J114" i="5"/>
  <c r="I114" i="5"/>
  <c r="H114" i="5"/>
  <c r="G114" i="5"/>
  <c r="F114" i="5"/>
  <c r="E114" i="5"/>
  <c r="D114" i="5"/>
  <c r="J113" i="5"/>
  <c r="I113" i="5"/>
  <c r="H113" i="5"/>
  <c r="G113" i="5"/>
  <c r="F113" i="5"/>
  <c r="E113" i="5"/>
  <c r="D113" i="5"/>
  <c r="J112" i="5"/>
  <c r="I112" i="5"/>
  <c r="H112" i="5"/>
  <c r="G112" i="5"/>
  <c r="F112" i="5"/>
  <c r="E112" i="5"/>
  <c r="D112" i="5"/>
  <c r="J111" i="5"/>
  <c r="I111" i="5"/>
  <c r="H111" i="5"/>
  <c r="G111" i="5"/>
  <c r="F111" i="5"/>
  <c r="E111" i="5"/>
  <c r="D111" i="5"/>
  <c r="J110" i="5"/>
  <c r="I110" i="5"/>
  <c r="H110" i="5"/>
  <c r="G110" i="5"/>
  <c r="F110" i="5"/>
  <c r="E110" i="5"/>
  <c r="D110" i="5"/>
  <c r="J109" i="5"/>
  <c r="I109" i="5"/>
  <c r="H109" i="5"/>
  <c r="G109" i="5"/>
  <c r="F109" i="5"/>
  <c r="E109" i="5"/>
  <c r="D109" i="5"/>
  <c r="J108" i="5"/>
  <c r="I108" i="5"/>
  <c r="H108" i="5"/>
  <c r="G108" i="5"/>
  <c r="F108" i="5"/>
  <c r="E108" i="5"/>
  <c r="D108" i="5"/>
  <c r="J107" i="5"/>
  <c r="I107" i="5"/>
  <c r="H107" i="5"/>
  <c r="G107" i="5"/>
  <c r="F107" i="5"/>
  <c r="E107" i="5"/>
  <c r="D107" i="5"/>
  <c r="J106" i="5"/>
  <c r="I106" i="5"/>
  <c r="H106" i="5"/>
  <c r="G106" i="5"/>
  <c r="F106" i="5"/>
  <c r="E106" i="5"/>
  <c r="D106" i="5"/>
  <c r="J105" i="5"/>
  <c r="I105" i="5"/>
  <c r="H105" i="5"/>
  <c r="G105" i="5"/>
  <c r="F105" i="5"/>
  <c r="E105" i="5"/>
  <c r="D105" i="5"/>
  <c r="J104" i="5"/>
  <c r="I104" i="5"/>
  <c r="H104" i="5"/>
  <c r="G104" i="5"/>
  <c r="F104" i="5"/>
  <c r="E104" i="5"/>
  <c r="D104" i="5"/>
  <c r="J103" i="5"/>
  <c r="I103" i="5"/>
  <c r="H103" i="5"/>
  <c r="G103" i="5"/>
  <c r="F103" i="5"/>
  <c r="E103" i="5"/>
  <c r="D103" i="5"/>
  <c r="J102" i="5"/>
  <c r="I102" i="5"/>
  <c r="H102" i="5"/>
  <c r="G102" i="5"/>
  <c r="F102" i="5"/>
  <c r="E102" i="5"/>
  <c r="D102" i="5"/>
  <c r="J101" i="5"/>
  <c r="I101" i="5"/>
  <c r="H101" i="5"/>
  <c r="G101" i="5"/>
  <c r="F101" i="5"/>
  <c r="E101" i="5"/>
  <c r="D101" i="5"/>
  <c r="J100" i="5"/>
  <c r="I100" i="5"/>
  <c r="H100" i="5"/>
  <c r="G100" i="5"/>
  <c r="F100" i="5"/>
  <c r="E100" i="5"/>
  <c r="D100" i="5"/>
  <c r="J99" i="5"/>
  <c r="I99" i="5"/>
  <c r="H99" i="5"/>
  <c r="G99" i="5"/>
  <c r="F99" i="5"/>
  <c r="E99" i="5"/>
  <c r="D99" i="5"/>
  <c r="J98" i="5"/>
  <c r="I98" i="5"/>
  <c r="H98" i="5"/>
  <c r="G98" i="5"/>
  <c r="F98" i="5"/>
  <c r="E98" i="5"/>
  <c r="D98" i="5"/>
  <c r="J97" i="5"/>
  <c r="I97" i="5"/>
  <c r="H97" i="5"/>
  <c r="G97" i="5"/>
  <c r="F97" i="5"/>
  <c r="E97" i="5"/>
  <c r="D97" i="5"/>
  <c r="J96" i="5"/>
  <c r="I96" i="5"/>
  <c r="H96" i="5"/>
  <c r="G96" i="5"/>
  <c r="F96" i="5"/>
  <c r="E96" i="5"/>
  <c r="D96" i="5"/>
  <c r="J95" i="5"/>
  <c r="I95" i="5"/>
  <c r="H95" i="5"/>
  <c r="G95" i="5"/>
  <c r="F95" i="5"/>
  <c r="E95" i="5"/>
  <c r="D95" i="5"/>
  <c r="J94" i="5"/>
  <c r="I94" i="5"/>
  <c r="H94" i="5"/>
  <c r="G94" i="5"/>
  <c r="F94" i="5"/>
  <c r="E94" i="5"/>
  <c r="D94" i="5"/>
  <c r="J93" i="5"/>
  <c r="I93" i="5"/>
  <c r="H93" i="5"/>
  <c r="G93" i="5"/>
  <c r="F93" i="5"/>
  <c r="E93" i="5"/>
  <c r="D93" i="5"/>
  <c r="J92" i="5"/>
  <c r="I92" i="5"/>
  <c r="H92" i="5"/>
  <c r="G92" i="5"/>
  <c r="F92" i="5"/>
  <c r="E92" i="5"/>
  <c r="D92" i="5"/>
  <c r="J91" i="5"/>
  <c r="I91" i="5"/>
  <c r="H91" i="5"/>
  <c r="G91" i="5"/>
  <c r="F91" i="5"/>
  <c r="E91" i="5"/>
  <c r="D91" i="5"/>
  <c r="J90" i="5"/>
  <c r="I90" i="5"/>
  <c r="H90" i="5"/>
  <c r="G90" i="5"/>
  <c r="F90" i="5"/>
  <c r="E90" i="5"/>
  <c r="D90" i="5"/>
  <c r="J89" i="5"/>
  <c r="I89" i="5"/>
  <c r="H89" i="5"/>
  <c r="G89" i="5"/>
  <c r="F89" i="5"/>
  <c r="E89" i="5"/>
  <c r="D89" i="5"/>
  <c r="J88" i="5"/>
  <c r="I88" i="5"/>
  <c r="H88" i="5"/>
  <c r="G88" i="5"/>
  <c r="F88" i="5"/>
  <c r="E88" i="5"/>
  <c r="D88" i="5"/>
  <c r="J87" i="5"/>
  <c r="I87" i="5"/>
  <c r="H87" i="5"/>
  <c r="G87" i="5"/>
  <c r="F87" i="5"/>
  <c r="E87" i="5"/>
  <c r="D87" i="5"/>
  <c r="J86" i="5"/>
  <c r="I86" i="5"/>
  <c r="H86" i="5"/>
  <c r="G86" i="5"/>
  <c r="F86" i="5"/>
  <c r="E86" i="5"/>
  <c r="D86" i="5"/>
  <c r="J85" i="5"/>
  <c r="I85" i="5"/>
  <c r="H85" i="5"/>
  <c r="G85" i="5"/>
  <c r="F85" i="5"/>
  <c r="E85" i="5"/>
  <c r="D85" i="5"/>
  <c r="J84" i="5"/>
  <c r="I84" i="5"/>
  <c r="H84" i="5"/>
  <c r="G84" i="5"/>
  <c r="F84" i="5"/>
  <c r="E84" i="5"/>
  <c r="D84" i="5"/>
  <c r="J83" i="5"/>
  <c r="I83" i="5"/>
  <c r="H83" i="5"/>
  <c r="G83" i="5"/>
  <c r="F83" i="5"/>
  <c r="E83" i="5"/>
  <c r="D83" i="5"/>
  <c r="J82" i="5"/>
  <c r="I82" i="5"/>
  <c r="H82" i="5"/>
  <c r="G82" i="5"/>
  <c r="F82" i="5"/>
  <c r="E82" i="5"/>
  <c r="D82" i="5"/>
  <c r="J81" i="5"/>
  <c r="I81" i="5"/>
  <c r="H81" i="5"/>
  <c r="G81" i="5"/>
  <c r="F81" i="5"/>
  <c r="E81" i="5"/>
  <c r="D81" i="5"/>
  <c r="J80" i="5"/>
  <c r="I80" i="5"/>
  <c r="H80" i="5"/>
  <c r="G80" i="5"/>
  <c r="F80" i="5"/>
  <c r="E80" i="5"/>
  <c r="D80" i="5"/>
  <c r="J79" i="5"/>
  <c r="I79" i="5"/>
  <c r="H79" i="5"/>
  <c r="G79" i="5"/>
  <c r="F79" i="5"/>
  <c r="E79" i="5"/>
  <c r="D79" i="5"/>
  <c r="J78" i="5"/>
  <c r="I78" i="5"/>
  <c r="H78" i="5"/>
  <c r="G78" i="5"/>
  <c r="F78" i="5"/>
  <c r="E78" i="5"/>
  <c r="D78" i="5"/>
  <c r="J77" i="5"/>
  <c r="I77" i="5"/>
  <c r="H77" i="5"/>
  <c r="G77" i="5"/>
  <c r="F77" i="5"/>
  <c r="E77" i="5"/>
  <c r="D77" i="5"/>
  <c r="J76" i="5"/>
  <c r="I76" i="5"/>
  <c r="H76" i="5"/>
  <c r="G76" i="5"/>
  <c r="F76" i="5"/>
  <c r="E76" i="5"/>
  <c r="D76" i="5"/>
  <c r="J75" i="5"/>
  <c r="I75" i="5"/>
  <c r="H75" i="5"/>
  <c r="G75" i="5"/>
  <c r="F75" i="5"/>
  <c r="E75" i="5"/>
  <c r="D75" i="5"/>
  <c r="J74" i="5"/>
  <c r="I74" i="5"/>
  <c r="H74" i="5"/>
  <c r="G74" i="5"/>
  <c r="F74" i="5"/>
  <c r="E74" i="5"/>
  <c r="D74" i="5"/>
  <c r="J73" i="5"/>
  <c r="I73" i="5"/>
  <c r="H73" i="5"/>
  <c r="G73" i="5"/>
  <c r="F73" i="5"/>
  <c r="E73" i="5"/>
  <c r="D73" i="5"/>
  <c r="J72" i="5"/>
  <c r="I72" i="5"/>
  <c r="H72" i="5"/>
  <c r="G72" i="5"/>
  <c r="F72" i="5"/>
  <c r="E72" i="5"/>
  <c r="D72" i="5"/>
  <c r="J71" i="5"/>
  <c r="I71" i="5"/>
  <c r="H71" i="5"/>
  <c r="G71" i="5"/>
  <c r="F71" i="5"/>
  <c r="E71" i="5"/>
  <c r="D71" i="5"/>
  <c r="J70" i="5"/>
  <c r="I70" i="5"/>
  <c r="H70" i="5"/>
  <c r="G70" i="5"/>
  <c r="F70" i="5"/>
  <c r="E70" i="5"/>
  <c r="D70" i="5"/>
  <c r="J69" i="5"/>
  <c r="I69" i="5"/>
  <c r="H69" i="5"/>
  <c r="G69" i="5"/>
  <c r="F69" i="5"/>
  <c r="E69" i="5"/>
  <c r="D69" i="5"/>
  <c r="J68" i="5"/>
  <c r="I68" i="5"/>
  <c r="H68" i="5"/>
  <c r="G68" i="5"/>
  <c r="F68" i="5"/>
  <c r="E68" i="5"/>
  <c r="D68" i="5"/>
  <c r="J67" i="5"/>
  <c r="I67" i="5"/>
  <c r="H67" i="5"/>
  <c r="G67" i="5"/>
  <c r="F67" i="5"/>
  <c r="E67" i="5"/>
  <c r="D67" i="5"/>
  <c r="J65" i="5"/>
  <c r="I65" i="5"/>
  <c r="H65" i="5"/>
  <c r="G65" i="5"/>
  <c r="F65" i="5"/>
  <c r="E65" i="5"/>
  <c r="D65" i="5"/>
  <c r="J64" i="5"/>
  <c r="I64" i="5"/>
  <c r="H64" i="5"/>
  <c r="G64" i="5"/>
  <c r="F64" i="5"/>
  <c r="E64" i="5"/>
  <c r="D64" i="5"/>
  <c r="J62" i="5"/>
  <c r="I62" i="5"/>
  <c r="H62" i="5"/>
  <c r="G62" i="5"/>
  <c r="F62" i="5"/>
  <c r="E62" i="5"/>
  <c r="D62" i="5"/>
  <c r="J61" i="5"/>
  <c r="I61" i="5"/>
  <c r="H61" i="5"/>
  <c r="G61" i="5"/>
  <c r="F61" i="5"/>
  <c r="E61" i="5"/>
  <c r="D61" i="5"/>
  <c r="J59" i="5"/>
  <c r="I59" i="5"/>
  <c r="H59" i="5"/>
  <c r="G59" i="5"/>
  <c r="F59" i="5"/>
  <c r="E59" i="5"/>
  <c r="D59" i="5"/>
  <c r="J58" i="5"/>
  <c r="I58" i="5"/>
  <c r="H58" i="5"/>
  <c r="G58" i="5"/>
  <c r="F58" i="5"/>
  <c r="E58" i="5"/>
  <c r="D58" i="5"/>
  <c r="J57" i="5"/>
  <c r="I57" i="5"/>
  <c r="H57" i="5"/>
  <c r="G57" i="5"/>
  <c r="F57" i="5"/>
  <c r="E57" i="5"/>
  <c r="D57" i="5"/>
  <c r="J56" i="5"/>
  <c r="I56" i="5"/>
  <c r="H56" i="5"/>
  <c r="G56" i="5"/>
  <c r="F56" i="5"/>
  <c r="E56" i="5"/>
  <c r="D56" i="5"/>
  <c r="J55" i="5"/>
  <c r="I55" i="5"/>
  <c r="H55" i="5"/>
  <c r="G55" i="5"/>
  <c r="F55" i="5"/>
  <c r="E55" i="5"/>
  <c r="D55" i="5"/>
  <c r="J54" i="5"/>
  <c r="I54" i="5"/>
  <c r="H54" i="5"/>
  <c r="G54" i="5"/>
  <c r="F54" i="5"/>
  <c r="E54" i="5"/>
  <c r="D54" i="5"/>
  <c r="J53" i="5"/>
  <c r="I53" i="5"/>
  <c r="H53" i="5"/>
  <c r="G53" i="5"/>
  <c r="F53" i="5"/>
  <c r="E53" i="5"/>
  <c r="D53" i="5"/>
  <c r="J52" i="5"/>
  <c r="I52" i="5"/>
  <c r="H52" i="5"/>
  <c r="G52" i="5"/>
  <c r="F52" i="5"/>
  <c r="E52" i="5"/>
  <c r="D52" i="5"/>
  <c r="J51" i="5"/>
  <c r="I51" i="5"/>
  <c r="H51" i="5"/>
  <c r="G51" i="5"/>
  <c r="F51" i="5"/>
  <c r="E51" i="5"/>
  <c r="D51" i="5"/>
  <c r="J50" i="5"/>
  <c r="I50" i="5"/>
  <c r="H50" i="5"/>
  <c r="G50" i="5"/>
  <c r="F50" i="5"/>
  <c r="E50" i="5"/>
  <c r="D50" i="5"/>
  <c r="J49" i="5"/>
  <c r="I49" i="5"/>
  <c r="H49" i="5"/>
  <c r="G49" i="5"/>
  <c r="F49" i="5"/>
  <c r="E49" i="5"/>
  <c r="D49" i="5"/>
  <c r="J48" i="5"/>
  <c r="I48" i="5"/>
  <c r="H48" i="5"/>
  <c r="G48" i="5"/>
  <c r="F48" i="5"/>
  <c r="E48" i="5"/>
  <c r="D48" i="5"/>
  <c r="J47" i="5"/>
  <c r="I47" i="5"/>
  <c r="H47" i="5"/>
  <c r="G47" i="5"/>
  <c r="F47" i="5"/>
  <c r="E47" i="5"/>
  <c r="D47" i="5"/>
  <c r="J46" i="5"/>
  <c r="I46" i="5"/>
  <c r="H46" i="5"/>
  <c r="G46" i="5"/>
  <c r="F46" i="5"/>
  <c r="E46" i="5"/>
  <c r="D46" i="5"/>
  <c r="J45" i="5"/>
  <c r="I45" i="5"/>
  <c r="H45" i="5"/>
  <c r="G45" i="5"/>
  <c r="F45" i="5"/>
  <c r="E45" i="5"/>
  <c r="D45" i="5"/>
  <c r="J44" i="5"/>
  <c r="I44" i="5"/>
  <c r="H44" i="5"/>
  <c r="G44" i="5"/>
  <c r="F44" i="5"/>
  <c r="E44" i="5"/>
  <c r="D44" i="5"/>
  <c r="J43" i="5"/>
  <c r="I43" i="5"/>
  <c r="H43" i="5"/>
  <c r="G43" i="5"/>
  <c r="F43" i="5"/>
  <c r="E43" i="5"/>
  <c r="D43" i="5"/>
  <c r="J42" i="5"/>
  <c r="I42" i="5"/>
  <c r="H42" i="5"/>
  <c r="G42" i="5"/>
  <c r="F42" i="5"/>
  <c r="E42" i="5"/>
  <c r="D42" i="5"/>
  <c r="J41" i="5"/>
  <c r="I41" i="5"/>
  <c r="H41" i="5"/>
  <c r="G41" i="5"/>
  <c r="F41" i="5"/>
  <c r="E41" i="5"/>
  <c r="D41" i="5"/>
  <c r="J40" i="5"/>
  <c r="I40" i="5"/>
  <c r="H40" i="5"/>
  <c r="G40" i="5"/>
  <c r="F40" i="5"/>
  <c r="E40" i="5"/>
  <c r="D40" i="5"/>
  <c r="J39" i="5"/>
  <c r="I39" i="5"/>
  <c r="H39" i="5"/>
  <c r="G39" i="5"/>
  <c r="F39" i="5"/>
  <c r="E39" i="5"/>
  <c r="D39" i="5"/>
  <c r="J38" i="5"/>
  <c r="I38" i="5"/>
  <c r="H38" i="5"/>
  <c r="G38" i="5"/>
  <c r="F38" i="5"/>
  <c r="E38" i="5"/>
  <c r="D38" i="5"/>
  <c r="J36" i="5"/>
  <c r="I36" i="5"/>
  <c r="H36" i="5"/>
  <c r="G36" i="5"/>
  <c r="F36" i="5"/>
  <c r="E36" i="5"/>
  <c r="D36" i="5"/>
  <c r="J35" i="5"/>
  <c r="I35" i="5"/>
  <c r="H35" i="5"/>
  <c r="G35" i="5"/>
  <c r="F35" i="5"/>
  <c r="E35" i="5"/>
  <c r="D35" i="5"/>
  <c r="J34" i="5"/>
  <c r="I34" i="5"/>
  <c r="H34" i="5"/>
  <c r="G34" i="5"/>
  <c r="F34" i="5"/>
  <c r="E34" i="5"/>
  <c r="D34" i="5"/>
  <c r="J33" i="5"/>
  <c r="I33" i="5"/>
  <c r="H33" i="5"/>
  <c r="G33" i="5"/>
  <c r="F33" i="5"/>
  <c r="E33" i="5"/>
  <c r="D33" i="5"/>
  <c r="J32" i="5"/>
  <c r="I32" i="5"/>
  <c r="H32" i="5"/>
  <c r="G32" i="5"/>
  <c r="F32" i="5"/>
  <c r="E32" i="5"/>
  <c r="D32" i="5"/>
  <c r="J31" i="5"/>
  <c r="I31" i="5"/>
  <c r="H31" i="5"/>
  <c r="G31" i="5"/>
  <c r="F31" i="5"/>
  <c r="E31" i="5"/>
  <c r="D31" i="5"/>
  <c r="J30" i="5"/>
  <c r="I30" i="5"/>
  <c r="H30" i="5"/>
  <c r="G30" i="5"/>
  <c r="F30" i="5"/>
  <c r="E30" i="5"/>
  <c r="D30" i="5"/>
  <c r="J29" i="5"/>
  <c r="I29" i="5"/>
  <c r="H29" i="5"/>
  <c r="G29" i="5"/>
  <c r="F29" i="5"/>
  <c r="E29" i="5"/>
  <c r="D29" i="5"/>
  <c r="J28" i="5"/>
  <c r="I28" i="5"/>
  <c r="H28" i="5"/>
  <c r="G28" i="5"/>
  <c r="F28" i="5"/>
  <c r="E28" i="5"/>
  <c r="D28" i="5"/>
  <c r="J27" i="5"/>
  <c r="I27" i="5"/>
  <c r="H27" i="5"/>
  <c r="G27" i="5"/>
  <c r="F27" i="5"/>
  <c r="E27" i="5"/>
  <c r="D27" i="5"/>
  <c r="J26" i="5"/>
  <c r="I26" i="5"/>
  <c r="H26" i="5"/>
  <c r="G26" i="5"/>
  <c r="F26" i="5"/>
  <c r="E26" i="5"/>
  <c r="D26" i="5"/>
  <c r="J25" i="5"/>
  <c r="I25" i="5"/>
  <c r="H25" i="5"/>
  <c r="G25" i="5"/>
  <c r="F25" i="5"/>
  <c r="E25" i="5"/>
  <c r="D25" i="5"/>
  <c r="J24" i="5"/>
  <c r="I24" i="5"/>
  <c r="H24" i="5"/>
  <c r="G24" i="5"/>
  <c r="F24" i="5"/>
  <c r="E24" i="5"/>
  <c r="D24" i="5"/>
  <c r="J23" i="5"/>
  <c r="I23" i="5"/>
  <c r="H23" i="5"/>
  <c r="G23" i="5"/>
  <c r="F23" i="5"/>
  <c r="E23" i="5"/>
  <c r="D23" i="5"/>
  <c r="J22" i="5"/>
  <c r="I22" i="5"/>
  <c r="H22" i="5"/>
  <c r="G22" i="5"/>
  <c r="F22" i="5"/>
  <c r="E22" i="5"/>
  <c r="D22" i="5"/>
  <c r="J21" i="5"/>
  <c r="I21" i="5"/>
  <c r="H21" i="5"/>
  <c r="G21" i="5"/>
  <c r="F21" i="5"/>
  <c r="E21" i="5"/>
  <c r="D21" i="5"/>
  <c r="J20" i="5"/>
  <c r="I20" i="5"/>
  <c r="H20" i="5"/>
  <c r="G20" i="5"/>
  <c r="F20" i="5"/>
  <c r="E20" i="5"/>
  <c r="D20" i="5"/>
  <c r="J19" i="5"/>
  <c r="I19" i="5"/>
  <c r="H19" i="5"/>
  <c r="G19" i="5"/>
  <c r="F19" i="5"/>
  <c r="E19" i="5"/>
  <c r="D19" i="5"/>
  <c r="J18" i="5"/>
  <c r="I18" i="5"/>
  <c r="H18" i="5"/>
  <c r="G18" i="5"/>
  <c r="F18" i="5"/>
  <c r="E18" i="5"/>
  <c r="D18" i="5"/>
  <c r="J17" i="5"/>
  <c r="I17" i="5"/>
  <c r="H17" i="5"/>
  <c r="G17" i="5"/>
  <c r="F17" i="5"/>
  <c r="E17" i="5"/>
  <c r="D17" i="5"/>
  <c r="J16" i="5"/>
  <c r="I16" i="5"/>
  <c r="H16" i="5"/>
  <c r="G16" i="5"/>
  <c r="F16" i="5"/>
  <c r="E16" i="5"/>
  <c r="D16" i="5"/>
  <c r="J15" i="5"/>
  <c r="I15" i="5"/>
  <c r="H15" i="5"/>
  <c r="G15" i="5"/>
  <c r="F15" i="5"/>
  <c r="E15" i="5"/>
  <c r="D15" i="5"/>
  <c r="J14" i="5"/>
  <c r="I14" i="5"/>
  <c r="H14" i="5"/>
  <c r="G14" i="5"/>
  <c r="F14" i="5"/>
  <c r="E14" i="5"/>
  <c r="D14" i="5"/>
  <c r="J13" i="5"/>
  <c r="I13" i="5"/>
  <c r="H13" i="5"/>
  <c r="G13" i="5"/>
  <c r="F13" i="5"/>
  <c r="E13" i="5"/>
  <c r="D13" i="5"/>
  <c r="J12" i="5"/>
  <c r="I12" i="5"/>
  <c r="H12" i="5"/>
  <c r="G12" i="5"/>
  <c r="F12" i="5"/>
  <c r="E12" i="5"/>
  <c r="D12" i="5"/>
  <c r="J11" i="5"/>
  <c r="I11" i="5"/>
  <c r="H11" i="5"/>
  <c r="G11" i="5"/>
  <c r="F11" i="5"/>
  <c r="E11" i="5"/>
  <c r="D11" i="5"/>
  <c r="J10" i="5"/>
  <c r="I10" i="5"/>
  <c r="H10" i="5"/>
  <c r="G10" i="5"/>
  <c r="F10" i="5"/>
  <c r="E10" i="5"/>
  <c r="D10" i="5"/>
  <c r="J9" i="5"/>
  <c r="I9" i="5"/>
  <c r="H9" i="5"/>
  <c r="G9" i="5"/>
  <c r="F9" i="5"/>
  <c r="E9" i="5"/>
  <c r="D9" i="5"/>
  <c r="J8" i="5"/>
  <c r="I8" i="5"/>
  <c r="H8" i="5"/>
  <c r="G8" i="5"/>
  <c r="F8" i="5"/>
  <c r="E8" i="5"/>
  <c r="D8" i="5"/>
  <c r="J7" i="5"/>
  <c r="I7" i="5"/>
  <c r="H7" i="5"/>
  <c r="G7" i="5"/>
  <c r="F7" i="5"/>
  <c r="E7" i="5"/>
  <c r="D7" i="5"/>
  <c r="J6" i="5"/>
  <c r="I6" i="5"/>
  <c r="H6" i="5"/>
  <c r="G6" i="5"/>
  <c r="F6" i="5"/>
  <c r="E6" i="5"/>
  <c r="D6" i="5"/>
  <c r="J5" i="5"/>
  <c r="I5" i="5"/>
  <c r="H5" i="5"/>
  <c r="G5" i="5"/>
  <c r="F5" i="5"/>
  <c r="E5" i="5"/>
  <c r="D5" i="5"/>
  <c r="J4" i="5"/>
  <c r="I4" i="5"/>
  <c r="H4" i="5"/>
  <c r="G4" i="5"/>
  <c r="F4" i="5"/>
  <c r="E4" i="5"/>
  <c r="D4" i="5"/>
  <c r="E24" i="1"/>
  <c r="E23" i="1"/>
  <c r="E22" i="1"/>
  <c r="E21" i="1"/>
  <c r="E20" i="1"/>
  <c r="E19" i="1"/>
  <c r="I120" i="4"/>
  <c r="D24" i="1" s="1"/>
  <c r="H120" i="4"/>
  <c r="D23" i="1" s="1"/>
  <c r="G120" i="4"/>
  <c r="D22" i="1" s="1"/>
  <c r="F120" i="4"/>
  <c r="D21" i="1" s="1"/>
  <c r="E120" i="4"/>
  <c r="D20" i="1" s="1"/>
  <c r="D120" i="4"/>
  <c r="D19" i="1" s="1"/>
  <c r="I119" i="4"/>
  <c r="H119" i="4"/>
  <c r="G119" i="4"/>
  <c r="F119" i="4"/>
  <c r="E119" i="4"/>
  <c r="D119" i="4"/>
  <c r="I118" i="4"/>
  <c r="H118" i="4"/>
  <c r="G118" i="4"/>
  <c r="F118" i="4"/>
  <c r="E118" i="4"/>
  <c r="D118" i="4"/>
  <c r="I117" i="4"/>
  <c r="H117" i="4"/>
  <c r="G117" i="4"/>
  <c r="F117" i="4"/>
  <c r="E117" i="4"/>
  <c r="D117" i="4"/>
  <c r="I116" i="4"/>
  <c r="H116" i="4"/>
  <c r="G116" i="4"/>
  <c r="F116" i="4"/>
  <c r="E116" i="4"/>
  <c r="D116" i="4"/>
  <c r="I115" i="4"/>
  <c r="H115" i="4"/>
  <c r="G115" i="4"/>
  <c r="F115" i="4"/>
  <c r="E115" i="4"/>
  <c r="D115" i="4"/>
  <c r="I114" i="4"/>
  <c r="H114" i="4"/>
  <c r="G114" i="4"/>
  <c r="F114" i="4"/>
  <c r="E114" i="4"/>
  <c r="D114" i="4"/>
  <c r="I113" i="4"/>
  <c r="H113" i="4"/>
  <c r="G113" i="4"/>
  <c r="F113" i="4"/>
  <c r="E113" i="4"/>
  <c r="D113" i="4"/>
  <c r="I112" i="4"/>
  <c r="H112" i="4"/>
  <c r="G112" i="4"/>
  <c r="F112" i="4"/>
  <c r="E112" i="4"/>
  <c r="D112" i="4"/>
  <c r="I111" i="4"/>
  <c r="H111" i="4"/>
  <c r="G111" i="4"/>
  <c r="F111" i="4"/>
  <c r="E111" i="4"/>
  <c r="D111" i="4"/>
  <c r="I110" i="4"/>
  <c r="H110" i="4"/>
  <c r="G110" i="4"/>
  <c r="F110" i="4"/>
  <c r="E110" i="4"/>
  <c r="D110" i="4"/>
  <c r="I109" i="4"/>
  <c r="H109" i="4"/>
  <c r="G109" i="4"/>
  <c r="F109" i="4"/>
  <c r="E109" i="4"/>
  <c r="D109" i="4"/>
  <c r="I108" i="4"/>
  <c r="H108" i="4"/>
  <c r="G108" i="4"/>
  <c r="F108" i="4"/>
  <c r="E108" i="4"/>
  <c r="D108" i="4"/>
  <c r="I106" i="4"/>
  <c r="H106" i="4"/>
  <c r="G106" i="4"/>
  <c r="F106" i="4"/>
  <c r="E106" i="4"/>
  <c r="D106" i="4"/>
  <c r="I104" i="4"/>
  <c r="H104" i="4"/>
  <c r="G104" i="4"/>
  <c r="F104" i="4"/>
  <c r="E104" i="4"/>
  <c r="D104" i="4"/>
  <c r="I103" i="4"/>
  <c r="H103" i="4"/>
  <c r="G103" i="4"/>
  <c r="F103" i="4"/>
  <c r="E103" i="4"/>
  <c r="D103" i="4"/>
  <c r="I102" i="4"/>
  <c r="H102" i="4"/>
  <c r="G102" i="4"/>
  <c r="F102" i="4"/>
  <c r="E102" i="4"/>
  <c r="D102" i="4"/>
  <c r="I101" i="4"/>
  <c r="H101" i="4"/>
  <c r="G101" i="4"/>
  <c r="F101" i="4"/>
  <c r="E101" i="4"/>
  <c r="D101" i="4"/>
  <c r="I100" i="4"/>
  <c r="H100" i="4"/>
  <c r="G100" i="4"/>
  <c r="F100" i="4"/>
  <c r="E100" i="4"/>
  <c r="D100" i="4"/>
  <c r="I99" i="4"/>
  <c r="H99" i="4"/>
  <c r="G99" i="4"/>
  <c r="F99" i="4"/>
  <c r="E99" i="4"/>
  <c r="D99" i="4"/>
  <c r="I97" i="4"/>
  <c r="H97" i="4"/>
  <c r="G97" i="4"/>
  <c r="F97" i="4"/>
  <c r="E97" i="4"/>
  <c r="D97" i="4"/>
  <c r="I96" i="4"/>
  <c r="H96" i="4"/>
  <c r="G96" i="4"/>
  <c r="F96" i="4"/>
  <c r="E96" i="4"/>
  <c r="D96" i="4"/>
  <c r="I94" i="4"/>
  <c r="H94" i="4"/>
  <c r="G94" i="4"/>
  <c r="F94" i="4"/>
  <c r="E94" i="4"/>
  <c r="D94" i="4"/>
  <c r="I93" i="4"/>
  <c r="H93" i="4"/>
  <c r="G93" i="4"/>
  <c r="F93" i="4"/>
  <c r="E93" i="4"/>
  <c r="D93" i="4"/>
  <c r="I92" i="4"/>
  <c r="H92" i="4"/>
  <c r="G92" i="4"/>
  <c r="F92" i="4"/>
  <c r="E92" i="4"/>
  <c r="D92" i="4"/>
  <c r="I91" i="4"/>
  <c r="H91" i="4"/>
  <c r="G91" i="4"/>
  <c r="F91" i="4"/>
  <c r="E91" i="4"/>
  <c r="D91" i="4"/>
  <c r="I90" i="4"/>
  <c r="H90" i="4"/>
  <c r="G90" i="4"/>
  <c r="F90" i="4"/>
  <c r="E90" i="4"/>
  <c r="D90" i="4"/>
  <c r="I89" i="4"/>
  <c r="H89" i="4"/>
  <c r="G89" i="4"/>
  <c r="F89" i="4"/>
  <c r="E89" i="4"/>
  <c r="D89" i="4"/>
  <c r="I88" i="4"/>
  <c r="H88" i="4"/>
  <c r="G88" i="4"/>
  <c r="F88" i="4"/>
  <c r="E88" i="4"/>
  <c r="D88" i="4"/>
  <c r="I87" i="4"/>
  <c r="H87" i="4"/>
  <c r="G87" i="4"/>
  <c r="F87" i="4"/>
  <c r="E87" i="4"/>
  <c r="D87" i="4"/>
  <c r="I86" i="4"/>
  <c r="H86" i="4"/>
  <c r="G86" i="4"/>
  <c r="F86" i="4"/>
  <c r="E86" i="4"/>
  <c r="D86" i="4"/>
  <c r="I85" i="4"/>
  <c r="H85" i="4"/>
  <c r="G85" i="4"/>
  <c r="F85" i="4"/>
  <c r="E85" i="4"/>
  <c r="D85" i="4"/>
  <c r="I84" i="4"/>
  <c r="H84" i="4"/>
  <c r="G84" i="4"/>
  <c r="F84" i="4"/>
  <c r="E84" i="4"/>
  <c r="D84" i="4"/>
  <c r="I83" i="4"/>
  <c r="H83" i="4"/>
  <c r="G83" i="4"/>
  <c r="F83" i="4"/>
  <c r="E83" i="4"/>
  <c r="D83" i="4"/>
  <c r="I82" i="4"/>
  <c r="H82" i="4"/>
  <c r="G82" i="4"/>
  <c r="F82" i="4"/>
  <c r="E82" i="4"/>
  <c r="D82" i="4"/>
  <c r="I81" i="4"/>
  <c r="H81" i="4"/>
  <c r="G81" i="4"/>
  <c r="F81" i="4"/>
  <c r="E81" i="4"/>
  <c r="D81" i="4"/>
  <c r="I80" i="4"/>
  <c r="H80" i="4"/>
  <c r="G80" i="4"/>
  <c r="F80" i="4"/>
  <c r="E80" i="4"/>
  <c r="D80" i="4"/>
  <c r="I79" i="4"/>
  <c r="H79" i="4"/>
  <c r="G79" i="4"/>
  <c r="F79" i="4"/>
  <c r="E79" i="4"/>
  <c r="D79" i="4"/>
  <c r="I78" i="4"/>
  <c r="H78" i="4"/>
  <c r="G78" i="4"/>
  <c r="F78" i="4"/>
  <c r="E78" i="4"/>
  <c r="D78" i="4"/>
  <c r="I77" i="4"/>
  <c r="H77" i="4"/>
  <c r="G77" i="4"/>
  <c r="F77" i="4"/>
  <c r="E77" i="4"/>
  <c r="D77" i="4"/>
  <c r="I76" i="4"/>
  <c r="H76" i="4"/>
  <c r="G76" i="4"/>
  <c r="F76" i="4"/>
  <c r="E76" i="4"/>
  <c r="D76" i="4"/>
  <c r="I75" i="4"/>
  <c r="H75" i="4"/>
  <c r="G75" i="4"/>
  <c r="F75" i="4"/>
  <c r="E75" i="4"/>
  <c r="D75" i="4"/>
  <c r="I74" i="4"/>
  <c r="H74" i="4"/>
  <c r="G74" i="4"/>
  <c r="F74" i="4"/>
  <c r="E74" i="4"/>
  <c r="D74" i="4"/>
  <c r="I73" i="4"/>
  <c r="H73" i="4"/>
  <c r="G73" i="4"/>
  <c r="F73" i="4"/>
  <c r="E73" i="4"/>
  <c r="D73" i="4"/>
  <c r="I72" i="4"/>
  <c r="H72" i="4"/>
  <c r="G72" i="4"/>
  <c r="F72" i="4"/>
  <c r="E72" i="4"/>
  <c r="D72" i="4"/>
  <c r="I69" i="4"/>
  <c r="H69" i="4"/>
  <c r="G69" i="4"/>
  <c r="F69" i="4"/>
  <c r="E69" i="4"/>
  <c r="D69" i="4"/>
  <c r="I68" i="4"/>
  <c r="H68" i="4"/>
  <c r="G68" i="4"/>
  <c r="F68" i="4"/>
  <c r="E68" i="4"/>
  <c r="D68" i="4"/>
  <c r="I67" i="4"/>
  <c r="H67" i="4"/>
  <c r="G67" i="4"/>
  <c r="F67" i="4"/>
  <c r="E67" i="4"/>
  <c r="D67" i="4"/>
  <c r="I65" i="4"/>
  <c r="H65" i="4"/>
  <c r="G65" i="4"/>
  <c r="F65" i="4"/>
  <c r="E65" i="4"/>
  <c r="D65" i="4"/>
  <c r="I64" i="4"/>
  <c r="H64" i="4"/>
  <c r="G64" i="4"/>
  <c r="F64" i="4"/>
  <c r="E64" i="4"/>
  <c r="D64" i="4"/>
  <c r="I62" i="4"/>
  <c r="H62" i="4"/>
  <c r="G62" i="4"/>
  <c r="F62" i="4"/>
  <c r="E62" i="4"/>
  <c r="D62" i="4"/>
  <c r="I61" i="4"/>
  <c r="H61" i="4"/>
  <c r="G61" i="4"/>
  <c r="F61" i="4"/>
  <c r="E61" i="4"/>
  <c r="D61" i="4"/>
  <c r="I59" i="4"/>
  <c r="H59" i="4"/>
  <c r="G59" i="4"/>
  <c r="F59" i="4"/>
  <c r="E59" i="4"/>
  <c r="D59" i="4"/>
  <c r="I58" i="4"/>
  <c r="H58" i="4"/>
  <c r="G58" i="4"/>
  <c r="F58" i="4"/>
  <c r="E58" i="4"/>
  <c r="D58" i="4"/>
  <c r="I57" i="4"/>
  <c r="H57" i="4"/>
  <c r="G57" i="4"/>
  <c r="F57" i="4"/>
  <c r="E57" i="4"/>
  <c r="D57" i="4"/>
  <c r="I56" i="4"/>
  <c r="H56" i="4"/>
  <c r="G56" i="4"/>
  <c r="F56" i="4"/>
  <c r="E56" i="4"/>
  <c r="D56" i="4"/>
  <c r="I55" i="4"/>
  <c r="H55" i="4"/>
  <c r="G55" i="4"/>
  <c r="F55" i="4"/>
  <c r="E55" i="4"/>
  <c r="D55" i="4"/>
  <c r="I54" i="4"/>
  <c r="H54" i="4"/>
  <c r="G54" i="4"/>
  <c r="F54" i="4"/>
  <c r="E54" i="4"/>
  <c r="D54" i="4"/>
  <c r="I53" i="4"/>
  <c r="H53" i="4"/>
  <c r="G53" i="4"/>
  <c r="F53" i="4"/>
  <c r="E53" i="4"/>
  <c r="D53" i="4"/>
  <c r="I52" i="4"/>
  <c r="H52" i="4"/>
  <c r="G52" i="4"/>
  <c r="F52" i="4"/>
  <c r="E52" i="4"/>
  <c r="D52" i="4"/>
  <c r="I51" i="4"/>
  <c r="H51" i="4"/>
  <c r="G51" i="4"/>
  <c r="F51" i="4"/>
  <c r="E51" i="4"/>
  <c r="D51" i="4"/>
  <c r="I50" i="4"/>
  <c r="H50" i="4"/>
  <c r="G50" i="4"/>
  <c r="F50" i="4"/>
  <c r="E50" i="4"/>
  <c r="D50" i="4"/>
  <c r="I49" i="4"/>
  <c r="H49" i="4"/>
  <c r="G49" i="4"/>
  <c r="F49" i="4"/>
  <c r="E49" i="4"/>
  <c r="D49" i="4"/>
  <c r="I48" i="4"/>
  <c r="H48" i="4"/>
  <c r="G48" i="4"/>
  <c r="F48" i="4"/>
  <c r="E48" i="4"/>
  <c r="D48" i="4"/>
  <c r="I47" i="4"/>
  <c r="H47" i="4"/>
  <c r="G47" i="4"/>
  <c r="F47" i="4"/>
  <c r="E47" i="4"/>
  <c r="D47" i="4"/>
  <c r="I46" i="4"/>
  <c r="H46" i="4"/>
  <c r="G46" i="4"/>
  <c r="F46" i="4"/>
  <c r="E46" i="4"/>
  <c r="D46" i="4"/>
  <c r="I45" i="4"/>
  <c r="H45" i="4"/>
  <c r="G45" i="4"/>
  <c r="F45" i="4"/>
  <c r="E45" i="4"/>
  <c r="D45" i="4"/>
  <c r="I44" i="4"/>
  <c r="H44" i="4"/>
  <c r="G44" i="4"/>
  <c r="F44" i="4"/>
  <c r="E44" i="4"/>
  <c r="D44" i="4"/>
  <c r="I43" i="4"/>
  <c r="H43" i="4"/>
  <c r="G43" i="4"/>
  <c r="F43" i="4"/>
  <c r="E43" i="4"/>
  <c r="D43" i="4"/>
  <c r="I42" i="4"/>
  <c r="H42" i="4"/>
  <c r="G42" i="4"/>
  <c r="F42" i="4"/>
  <c r="E42" i="4"/>
  <c r="D42" i="4"/>
  <c r="I41" i="4"/>
  <c r="H41" i="4"/>
  <c r="G41" i="4"/>
  <c r="F41" i="4"/>
  <c r="E41" i="4"/>
  <c r="D41" i="4"/>
  <c r="I40" i="4"/>
  <c r="H40" i="4"/>
  <c r="G40" i="4"/>
  <c r="F40" i="4"/>
  <c r="E40" i="4"/>
  <c r="D40" i="4"/>
  <c r="I39" i="4"/>
  <c r="H39" i="4"/>
  <c r="G39" i="4"/>
  <c r="F39" i="4"/>
  <c r="E39" i="4"/>
  <c r="D39" i="4"/>
  <c r="I38" i="4"/>
  <c r="H38" i="4"/>
  <c r="G38" i="4"/>
  <c r="F38" i="4"/>
  <c r="E38" i="4"/>
  <c r="D38" i="4"/>
  <c r="I37" i="4"/>
  <c r="H37" i="4"/>
  <c r="G37" i="4"/>
  <c r="F37" i="4"/>
  <c r="E37" i="4"/>
  <c r="D37" i="4"/>
  <c r="I35" i="4"/>
  <c r="H35" i="4"/>
  <c r="G35" i="4"/>
  <c r="F35" i="4"/>
  <c r="E35" i="4"/>
  <c r="D35" i="4"/>
  <c r="I34" i="4"/>
  <c r="H34" i="4"/>
  <c r="G34" i="4"/>
  <c r="F34" i="4"/>
  <c r="E34" i="4"/>
  <c r="D34" i="4"/>
  <c r="I33" i="4"/>
  <c r="H33" i="4"/>
  <c r="G33" i="4"/>
  <c r="F33" i="4"/>
  <c r="E33" i="4"/>
  <c r="D33" i="4"/>
  <c r="I32" i="4"/>
  <c r="H32" i="4"/>
  <c r="G32" i="4"/>
  <c r="F32" i="4"/>
  <c r="E32" i="4"/>
  <c r="D32" i="4"/>
  <c r="I31" i="4"/>
  <c r="H31" i="4"/>
  <c r="G31" i="4"/>
  <c r="F31" i="4"/>
  <c r="E31" i="4"/>
  <c r="D31" i="4"/>
  <c r="I30" i="4"/>
  <c r="H30" i="4"/>
  <c r="G30" i="4"/>
  <c r="F30" i="4"/>
  <c r="E30" i="4"/>
  <c r="D30" i="4"/>
  <c r="I29" i="4"/>
  <c r="H29" i="4"/>
  <c r="G29" i="4"/>
  <c r="F29" i="4"/>
  <c r="E29" i="4"/>
  <c r="D29" i="4"/>
  <c r="I28" i="4"/>
  <c r="H28" i="4"/>
  <c r="G28" i="4"/>
  <c r="F28" i="4"/>
  <c r="E28" i="4"/>
  <c r="D28" i="4"/>
  <c r="I27" i="4"/>
  <c r="H27" i="4"/>
  <c r="G27" i="4"/>
  <c r="F27" i="4"/>
  <c r="E27" i="4"/>
  <c r="D27" i="4"/>
  <c r="I26" i="4"/>
  <c r="H26" i="4"/>
  <c r="G26" i="4"/>
  <c r="F26" i="4"/>
  <c r="E26" i="4"/>
  <c r="D26" i="4"/>
  <c r="I25" i="4"/>
  <c r="H25" i="4"/>
  <c r="G25" i="4"/>
  <c r="F25" i="4"/>
  <c r="E25" i="4"/>
  <c r="D25" i="4"/>
  <c r="I24" i="4"/>
  <c r="H24" i="4"/>
  <c r="G24" i="4"/>
  <c r="F24" i="4"/>
  <c r="E24" i="4"/>
  <c r="D24" i="4"/>
  <c r="I23" i="4"/>
  <c r="H23" i="4"/>
  <c r="G23" i="4"/>
  <c r="F23" i="4"/>
  <c r="E23" i="4"/>
  <c r="D23" i="4"/>
  <c r="I22" i="4"/>
  <c r="H22" i="4"/>
  <c r="G22" i="4"/>
  <c r="F22" i="4"/>
  <c r="E22" i="4"/>
  <c r="D22" i="4"/>
  <c r="I21" i="4"/>
  <c r="H21" i="4"/>
  <c r="G21" i="4"/>
  <c r="F21" i="4"/>
  <c r="E21" i="4"/>
  <c r="D21" i="4"/>
  <c r="I20" i="4"/>
  <c r="H20" i="4"/>
  <c r="G20" i="4"/>
  <c r="F20" i="4"/>
  <c r="E20" i="4"/>
  <c r="D20" i="4"/>
  <c r="I19" i="4"/>
  <c r="H19" i="4"/>
  <c r="G19" i="4"/>
  <c r="F19" i="4"/>
  <c r="E19" i="4"/>
  <c r="D19" i="4"/>
  <c r="I18" i="4"/>
  <c r="H18" i="4"/>
  <c r="G18" i="4"/>
  <c r="F18" i="4"/>
  <c r="E18" i="4"/>
  <c r="D18" i="4"/>
  <c r="I17" i="4"/>
  <c r="H17" i="4"/>
  <c r="G17" i="4"/>
  <c r="F17" i="4"/>
  <c r="E17" i="4"/>
  <c r="D17" i="4"/>
  <c r="I16" i="4"/>
  <c r="H16" i="4"/>
  <c r="G16" i="4"/>
  <c r="F16" i="4"/>
  <c r="E16" i="4"/>
  <c r="D16" i="4"/>
  <c r="I15" i="4"/>
  <c r="H15" i="4"/>
  <c r="G15" i="4"/>
  <c r="F15" i="4"/>
  <c r="E15" i="4"/>
  <c r="D15" i="4"/>
  <c r="I14" i="4"/>
  <c r="H14" i="4"/>
  <c r="G14" i="4"/>
  <c r="F14" i="4"/>
  <c r="E14" i="4"/>
  <c r="D14" i="4"/>
  <c r="I13" i="4"/>
  <c r="H13" i="4"/>
  <c r="G13" i="4"/>
  <c r="F13" i="4"/>
  <c r="E13" i="4"/>
  <c r="D13" i="4"/>
  <c r="I12" i="4"/>
  <c r="H12" i="4"/>
  <c r="G12" i="4"/>
  <c r="F12" i="4"/>
  <c r="E12" i="4"/>
  <c r="D12" i="4"/>
  <c r="I11" i="4"/>
  <c r="H11" i="4"/>
  <c r="G11" i="4"/>
  <c r="F11" i="4"/>
  <c r="E11" i="4"/>
  <c r="D11" i="4"/>
  <c r="I10" i="4"/>
  <c r="H10" i="4"/>
  <c r="G10" i="4"/>
  <c r="F10" i="4"/>
  <c r="E10" i="4"/>
  <c r="D10" i="4"/>
  <c r="I9" i="4"/>
  <c r="H9" i="4"/>
  <c r="G9" i="4"/>
  <c r="F9" i="4"/>
  <c r="E9" i="4"/>
  <c r="D9" i="4"/>
  <c r="I8" i="4"/>
  <c r="H8" i="4"/>
  <c r="G8" i="4"/>
  <c r="F8" i="4"/>
  <c r="E8" i="4"/>
  <c r="D8" i="4"/>
  <c r="I7" i="4"/>
  <c r="H7" i="4"/>
  <c r="G7" i="4"/>
  <c r="F7" i="4"/>
  <c r="E7" i="4"/>
  <c r="D7" i="4"/>
  <c r="I6" i="4"/>
  <c r="H6" i="4"/>
  <c r="G6" i="4"/>
  <c r="F6" i="4"/>
  <c r="E6" i="4"/>
  <c r="D6" i="4"/>
  <c r="I5" i="4"/>
  <c r="H5" i="4"/>
  <c r="G5" i="4"/>
  <c r="F5" i="4"/>
  <c r="E5" i="4"/>
  <c r="D5" i="4"/>
  <c r="I4" i="4"/>
  <c r="H4" i="4"/>
  <c r="G4" i="4"/>
  <c r="F4" i="4"/>
  <c r="E4" i="4"/>
  <c r="D4" i="4"/>
  <c r="I3" i="4"/>
  <c r="H3" i="4"/>
  <c r="B23" i="1" s="1"/>
  <c r="G3" i="4"/>
  <c r="B22" i="1" s="1"/>
  <c r="F3" i="4"/>
  <c r="E3" i="4"/>
  <c r="D3" i="4"/>
  <c r="B19" i="1" s="1"/>
  <c r="B33" i="1" l="1"/>
  <c r="B20" i="1"/>
  <c r="B30" i="1"/>
  <c r="B34" i="1"/>
  <c r="B31" i="1"/>
  <c r="B32" i="1"/>
  <c r="B21" i="1"/>
  <c r="B24" i="1"/>
  <c r="Y119" i="3"/>
  <c r="V119" i="3" s="1"/>
  <c r="E11" i="1" s="1"/>
  <c r="X119" i="3"/>
  <c r="U119" i="3" s="1"/>
  <c r="E10" i="1" s="1"/>
  <c r="W119" i="3"/>
  <c r="T119" i="3" s="1"/>
  <c r="E9" i="1" s="1"/>
  <c r="S119" i="3"/>
  <c r="R119" i="3"/>
  <c r="Q119" i="3"/>
  <c r="P119" i="3"/>
  <c r="O119" i="3"/>
  <c r="N119" i="3"/>
  <c r="M119" i="3"/>
  <c r="L119" i="3"/>
  <c r="K119" i="3"/>
  <c r="J119" i="3"/>
  <c r="I119" i="3"/>
  <c r="H119" i="3"/>
  <c r="G119" i="3"/>
  <c r="F119" i="3"/>
  <c r="E119" i="3"/>
  <c r="D119" i="3"/>
  <c r="Y118" i="3"/>
  <c r="V118" i="3" s="1"/>
  <c r="X118" i="3"/>
  <c r="U118" i="3" s="1"/>
  <c r="W118" i="3"/>
  <c r="T118" i="3" s="1"/>
  <c r="S118" i="3"/>
  <c r="R118" i="3"/>
  <c r="Q118" i="3"/>
  <c r="P118" i="3"/>
  <c r="O118" i="3"/>
  <c r="N118" i="3"/>
  <c r="M118" i="3"/>
  <c r="L118" i="3"/>
  <c r="K118" i="3"/>
  <c r="J118" i="3"/>
  <c r="I118" i="3"/>
  <c r="H118" i="3"/>
  <c r="G118" i="3"/>
  <c r="F118" i="3"/>
  <c r="E118" i="3"/>
  <c r="D118" i="3"/>
  <c r="Y117" i="3"/>
  <c r="V117" i="3" s="1"/>
  <c r="X117" i="3"/>
  <c r="U117" i="3" s="1"/>
  <c r="W117" i="3"/>
  <c r="T117" i="3" s="1"/>
  <c r="S117" i="3"/>
  <c r="R117" i="3"/>
  <c r="Q117" i="3"/>
  <c r="P117" i="3"/>
  <c r="O117" i="3"/>
  <c r="N117" i="3"/>
  <c r="M117" i="3"/>
  <c r="L117" i="3"/>
  <c r="K117" i="3"/>
  <c r="J117" i="3"/>
  <c r="I117" i="3"/>
  <c r="H117" i="3"/>
  <c r="G117" i="3"/>
  <c r="F117" i="3"/>
  <c r="E117" i="3"/>
  <c r="D117" i="3"/>
  <c r="Y116" i="3"/>
  <c r="V116" i="3" s="1"/>
  <c r="X116" i="3"/>
  <c r="U116" i="3" s="1"/>
  <c r="W116" i="3"/>
  <c r="T116" i="3" s="1"/>
  <c r="S116" i="3"/>
  <c r="R116" i="3"/>
  <c r="Q116" i="3"/>
  <c r="P116" i="3"/>
  <c r="O116" i="3"/>
  <c r="N116" i="3"/>
  <c r="M116" i="3"/>
  <c r="L116" i="3"/>
  <c r="K116" i="3"/>
  <c r="J116" i="3"/>
  <c r="I116" i="3"/>
  <c r="H116" i="3"/>
  <c r="G116" i="3"/>
  <c r="F116" i="3"/>
  <c r="E116" i="3"/>
  <c r="D116" i="3"/>
  <c r="Y115" i="3"/>
  <c r="V115" i="3" s="1"/>
  <c r="X115" i="3"/>
  <c r="U115" i="3" s="1"/>
  <c r="W115" i="3"/>
  <c r="T115" i="3" s="1"/>
  <c r="S115" i="3"/>
  <c r="R115" i="3"/>
  <c r="Q115" i="3"/>
  <c r="P115" i="3"/>
  <c r="O115" i="3"/>
  <c r="N115" i="3"/>
  <c r="M115" i="3"/>
  <c r="L115" i="3"/>
  <c r="K115" i="3"/>
  <c r="J115" i="3"/>
  <c r="I115" i="3"/>
  <c r="H115" i="3"/>
  <c r="G115" i="3"/>
  <c r="F115" i="3"/>
  <c r="E115" i="3"/>
  <c r="D115" i="3"/>
  <c r="Y114" i="3"/>
  <c r="V114" i="3" s="1"/>
  <c r="X114" i="3"/>
  <c r="U114" i="3" s="1"/>
  <c r="W114" i="3"/>
  <c r="T114" i="3" s="1"/>
  <c r="S114" i="3"/>
  <c r="R114" i="3"/>
  <c r="Q114" i="3"/>
  <c r="P114" i="3"/>
  <c r="O114" i="3"/>
  <c r="N114" i="3"/>
  <c r="M114" i="3"/>
  <c r="L114" i="3"/>
  <c r="K114" i="3"/>
  <c r="J114" i="3"/>
  <c r="I114" i="3"/>
  <c r="H114" i="3"/>
  <c r="G114" i="3"/>
  <c r="F114" i="3"/>
  <c r="E114" i="3"/>
  <c r="D114" i="3"/>
  <c r="Y113" i="3"/>
  <c r="V113" i="3" s="1"/>
  <c r="X113" i="3"/>
  <c r="U113" i="3" s="1"/>
  <c r="W113" i="3"/>
  <c r="T113" i="3" s="1"/>
  <c r="S113" i="3"/>
  <c r="R113" i="3"/>
  <c r="Q113" i="3"/>
  <c r="P113" i="3"/>
  <c r="O113" i="3"/>
  <c r="N113" i="3"/>
  <c r="M113" i="3"/>
  <c r="L113" i="3"/>
  <c r="K113" i="3"/>
  <c r="J113" i="3"/>
  <c r="I113" i="3"/>
  <c r="H113" i="3"/>
  <c r="G113" i="3"/>
  <c r="F113" i="3"/>
  <c r="E113" i="3"/>
  <c r="D113" i="3"/>
  <c r="Y112" i="3"/>
  <c r="V112" i="3" s="1"/>
  <c r="X112" i="3"/>
  <c r="U112" i="3" s="1"/>
  <c r="W112" i="3"/>
  <c r="T112" i="3" s="1"/>
  <c r="S112" i="3"/>
  <c r="R112" i="3"/>
  <c r="Q112" i="3"/>
  <c r="P112" i="3"/>
  <c r="O112" i="3"/>
  <c r="N112" i="3"/>
  <c r="M112" i="3"/>
  <c r="L112" i="3"/>
  <c r="K112" i="3"/>
  <c r="J112" i="3"/>
  <c r="I112" i="3"/>
  <c r="H112" i="3"/>
  <c r="G112" i="3"/>
  <c r="F112" i="3"/>
  <c r="E112" i="3"/>
  <c r="D112" i="3"/>
  <c r="Y111" i="3"/>
  <c r="V111" i="3" s="1"/>
  <c r="X111" i="3"/>
  <c r="U111" i="3" s="1"/>
  <c r="W111" i="3"/>
  <c r="T111" i="3" s="1"/>
  <c r="S111" i="3"/>
  <c r="R111" i="3"/>
  <c r="Q111" i="3"/>
  <c r="P111" i="3"/>
  <c r="O111" i="3"/>
  <c r="N111" i="3"/>
  <c r="M111" i="3"/>
  <c r="L111" i="3"/>
  <c r="K111" i="3"/>
  <c r="J111" i="3"/>
  <c r="I111" i="3"/>
  <c r="H111" i="3"/>
  <c r="G111" i="3"/>
  <c r="F111" i="3"/>
  <c r="E111" i="3"/>
  <c r="D111" i="3"/>
  <c r="Y109" i="3"/>
  <c r="V109" i="3" s="1"/>
  <c r="X109" i="3"/>
  <c r="U109" i="3" s="1"/>
  <c r="W109" i="3"/>
  <c r="T109" i="3" s="1"/>
  <c r="S109" i="3"/>
  <c r="R109" i="3"/>
  <c r="Q109" i="3"/>
  <c r="P109" i="3"/>
  <c r="O109" i="3"/>
  <c r="N109" i="3"/>
  <c r="M109" i="3"/>
  <c r="L109" i="3"/>
  <c r="K109" i="3"/>
  <c r="J109" i="3"/>
  <c r="I109" i="3"/>
  <c r="H109" i="3"/>
  <c r="G109" i="3"/>
  <c r="F109" i="3"/>
  <c r="E109" i="3"/>
  <c r="D109" i="3"/>
  <c r="Y108" i="3"/>
  <c r="V108" i="3" s="1"/>
  <c r="X108" i="3"/>
  <c r="U108" i="3" s="1"/>
  <c r="W108" i="3"/>
  <c r="T108" i="3" s="1"/>
  <c r="S108" i="3"/>
  <c r="R108" i="3"/>
  <c r="Q108" i="3"/>
  <c r="P108" i="3"/>
  <c r="O108" i="3"/>
  <c r="N108" i="3"/>
  <c r="M108" i="3"/>
  <c r="L108" i="3"/>
  <c r="K108" i="3"/>
  <c r="J108" i="3"/>
  <c r="I108" i="3"/>
  <c r="H108" i="3"/>
  <c r="G108" i="3"/>
  <c r="F108" i="3"/>
  <c r="E108" i="3"/>
  <c r="D108" i="3"/>
  <c r="Y107" i="3"/>
  <c r="V107" i="3" s="1"/>
  <c r="X107" i="3"/>
  <c r="U107" i="3" s="1"/>
  <c r="W107" i="3"/>
  <c r="T107" i="3" s="1"/>
  <c r="S107" i="3"/>
  <c r="R107" i="3"/>
  <c r="Q107" i="3"/>
  <c r="P107" i="3"/>
  <c r="O107" i="3"/>
  <c r="N107" i="3"/>
  <c r="M107" i="3"/>
  <c r="L107" i="3"/>
  <c r="K107" i="3"/>
  <c r="J107" i="3"/>
  <c r="I107" i="3"/>
  <c r="H107" i="3"/>
  <c r="G107" i="3"/>
  <c r="F107" i="3"/>
  <c r="E107" i="3"/>
  <c r="D107" i="3"/>
  <c r="Y106" i="3"/>
  <c r="V106" i="3" s="1"/>
  <c r="X106" i="3"/>
  <c r="U106" i="3" s="1"/>
  <c r="W106" i="3"/>
  <c r="T106" i="3" s="1"/>
  <c r="S106" i="3"/>
  <c r="R106" i="3"/>
  <c r="Q106" i="3"/>
  <c r="P106" i="3"/>
  <c r="O106" i="3"/>
  <c r="N106" i="3"/>
  <c r="M106" i="3"/>
  <c r="L106" i="3"/>
  <c r="K106" i="3"/>
  <c r="J106" i="3"/>
  <c r="I106" i="3"/>
  <c r="H106" i="3"/>
  <c r="G106" i="3"/>
  <c r="F106" i="3"/>
  <c r="E106" i="3"/>
  <c r="D106" i="3"/>
  <c r="Y103" i="3"/>
  <c r="V103" i="3" s="1"/>
  <c r="X103" i="3"/>
  <c r="U103" i="3" s="1"/>
  <c r="W103" i="3"/>
  <c r="T103" i="3" s="1"/>
  <c r="S103" i="3"/>
  <c r="R103" i="3"/>
  <c r="Q103" i="3"/>
  <c r="P103" i="3"/>
  <c r="O103" i="3"/>
  <c r="N103" i="3"/>
  <c r="M103" i="3"/>
  <c r="L103" i="3"/>
  <c r="K103" i="3"/>
  <c r="J103" i="3"/>
  <c r="I103" i="3"/>
  <c r="H103" i="3"/>
  <c r="G103" i="3"/>
  <c r="F103" i="3"/>
  <c r="E103" i="3"/>
  <c r="D103" i="3"/>
  <c r="Y102" i="3"/>
  <c r="V102" i="3" s="1"/>
  <c r="X102" i="3"/>
  <c r="U102" i="3" s="1"/>
  <c r="W102" i="3"/>
  <c r="T102" i="3" s="1"/>
  <c r="S102" i="3"/>
  <c r="R102" i="3"/>
  <c r="Q102" i="3"/>
  <c r="P102" i="3"/>
  <c r="O102" i="3"/>
  <c r="N102" i="3"/>
  <c r="M102" i="3"/>
  <c r="L102" i="3"/>
  <c r="K102" i="3"/>
  <c r="J102" i="3"/>
  <c r="I102" i="3"/>
  <c r="H102" i="3"/>
  <c r="G102" i="3"/>
  <c r="F102" i="3"/>
  <c r="E102" i="3"/>
  <c r="D102" i="3"/>
  <c r="Y101" i="3"/>
  <c r="V101" i="3" s="1"/>
  <c r="X101" i="3"/>
  <c r="U101" i="3" s="1"/>
  <c r="W101" i="3"/>
  <c r="T101" i="3" s="1"/>
  <c r="S101" i="3"/>
  <c r="R101" i="3"/>
  <c r="Q101" i="3"/>
  <c r="P101" i="3"/>
  <c r="O101" i="3"/>
  <c r="N101" i="3"/>
  <c r="M101" i="3"/>
  <c r="L101" i="3"/>
  <c r="K101" i="3"/>
  <c r="J101" i="3"/>
  <c r="I101" i="3"/>
  <c r="H101" i="3"/>
  <c r="G101" i="3"/>
  <c r="F101" i="3"/>
  <c r="E101" i="3"/>
  <c r="D101" i="3"/>
  <c r="Y100" i="3"/>
  <c r="V100" i="3" s="1"/>
  <c r="X100" i="3"/>
  <c r="U100" i="3" s="1"/>
  <c r="W100" i="3"/>
  <c r="T100" i="3" s="1"/>
  <c r="S100" i="3"/>
  <c r="R100" i="3"/>
  <c r="Q100" i="3"/>
  <c r="P100" i="3"/>
  <c r="O100" i="3"/>
  <c r="N100" i="3"/>
  <c r="M100" i="3"/>
  <c r="L100" i="3"/>
  <c r="K100" i="3"/>
  <c r="J100" i="3"/>
  <c r="I100" i="3"/>
  <c r="H100" i="3"/>
  <c r="G100" i="3"/>
  <c r="F100" i="3"/>
  <c r="E100" i="3"/>
  <c r="D100" i="3"/>
  <c r="Y99" i="3"/>
  <c r="V99" i="3" s="1"/>
  <c r="X99" i="3"/>
  <c r="U99" i="3" s="1"/>
  <c r="W99" i="3"/>
  <c r="T99" i="3" s="1"/>
  <c r="S99" i="3"/>
  <c r="R99" i="3"/>
  <c r="Q99" i="3"/>
  <c r="P99" i="3"/>
  <c r="O99" i="3"/>
  <c r="N99" i="3"/>
  <c r="M99" i="3"/>
  <c r="L99" i="3"/>
  <c r="K99" i="3"/>
  <c r="J99" i="3"/>
  <c r="I99" i="3"/>
  <c r="H99" i="3"/>
  <c r="G99" i="3"/>
  <c r="F99" i="3"/>
  <c r="E99" i="3"/>
  <c r="D99" i="3"/>
  <c r="Y97" i="3"/>
  <c r="V97" i="3" s="1"/>
  <c r="X97" i="3"/>
  <c r="U97" i="3" s="1"/>
  <c r="W97" i="3"/>
  <c r="T97" i="3" s="1"/>
  <c r="S97" i="3"/>
  <c r="R97" i="3"/>
  <c r="Q97" i="3"/>
  <c r="P97" i="3"/>
  <c r="O97" i="3"/>
  <c r="N97" i="3"/>
  <c r="M97" i="3"/>
  <c r="L97" i="3"/>
  <c r="K97" i="3"/>
  <c r="J97" i="3"/>
  <c r="I97" i="3"/>
  <c r="H97" i="3"/>
  <c r="G97" i="3"/>
  <c r="F97" i="3"/>
  <c r="E97" i="3"/>
  <c r="D97" i="3"/>
  <c r="Y95" i="3"/>
  <c r="V95" i="3" s="1"/>
  <c r="X95" i="3"/>
  <c r="U95" i="3" s="1"/>
  <c r="W95" i="3"/>
  <c r="T95" i="3" s="1"/>
  <c r="S95" i="3"/>
  <c r="R95" i="3"/>
  <c r="Q95" i="3"/>
  <c r="P95" i="3"/>
  <c r="O95" i="3"/>
  <c r="N95" i="3"/>
  <c r="M95" i="3"/>
  <c r="L95" i="3"/>
  <c r="K95" i="3"/>
  <c r="J95" i="3"/>
  <c r="I95" i="3"/>
  <c r="H95" i="3"/>
  <c r="G95" i="3"/>
  <c r="F95" i="3"/>
  <c r="E95" i="3"/>
  <c r="D95" i="3"/>
  <c r="Y94" i="3"/>
  <c r="V94" i="3" s="1"/>
  <c r="X94" i="3"/>
  <c r="U94" i="3" s="1"/>
  <c r="W94" i="3"/>
  <c r="T94" i="3" s="1"/>
  <c r="S94" i="3"/>
  <c r="R94" i="3"/>
  <c r="Q94" i="3"/>
  <c r="P94" i="3"/>
  <c r="O94" i="3"/>
  <c r="N94" i="3"/>
  <c r="M94" i="3"/>
  <c r="L94" i="3"/>
  <c r="K94" i="3"/>
  <c r="J94" i="3"/>
  <c r="I94" i="3"/>
  <c r="H94" i="3"/>
  <c r="G94" i="3"/>
  <c r="F94" i="3"/>
  <c r="E94" i="3"/>
  <c r="D94" i="3"/>
  <c r="Y93" i="3"/>
  <c r="V93" i="3" s="1"/>
  <c r="X93" i="3"/>
  <c r="U93" i="3" s="1"/>
  <c r="W93" i="3"/>
  <c r="T93" i="3" s="1"/>
  <c r="S93" i="3"/>
  <c r="R93" i="3"/>
  <c r="Q93" i="3"/>
  <c r="P93" i="3"/>
  <c r="O93" i="3"/>
  <c r="N93" i="3"/>
  <c r="M93" i="3"/>
  <c r="L93" i="3"/>
  <c r="K93" i="3"/>
  <c r="J93" i="3"/>
  <c r="I93" i="3"/>
  <c r="H93" i="3"/>
  <c r="G93" i="3"/>
  <c r="F93" i="3"/>
  <c r="E93" i="3"/>
  <c r="D93" i="3"/>
  <c r="Y91" i="3"/>
  <c r="V91" i="3" s="1"/>
  <c r="X91" i="3"/>
  <c r="U91" i="3" s="1"/>
  <c r="W91" i="3"/>
  <c r="T91" i="3" s="1"/>
  <c r="S91" i="3"/>
  <c r="R91" i="3"/>
  <c r="Q91" i="3"/>
  <c r="P91" i="3"/>
  <c r="O91" i="3"/>
  <c r="N91" i="3"/>
  <c r="M91" i="3"/>
  <c r="L91" i="3"/>
  <c r="K91" i="3"/>
  <c r="J91" i="3"/>
  <c r="I91" i="3"/>
  <c r="H91" i="3"/>
  <c r="G91" i="3"/>
  <c r="F91" i="3"/>
  <c r="E91" i="3"/>
  <c r="D91" i="3"/>
  <c r="Y90" i="3"/>
  <c r="V90" i="3" s="1"/>
  <c r="X90" i="3"/>
  <c r="U90" i="3" s="1"/>
  <c r="W90" i="3"/>
  <c r="T90" i="3" s="1"/>
  <c r="S90" i="3"/>
  <c r="R90" i="3"/>
  <c r="Q90" i="3"/>
  <c r="P90" i="3"/>
  <c r="O90" i="3"/>
  <c r="N90" i="3"/>
  <c r="M90" i="3"/>
  <c r="L90" i="3"/>
  <c r="K90" i="3"/>
  <c r="J90" i="3"/>
  <c r="I90" i="3"/>
  <c r="H90" i="3"/>
  <c r="G90" i="3"/>
  <c r="F90" i="3"/>
  <c r="E90" i="3"/>
  <c r="D90" i="3"/>
  <c r="Y89" i="3"/>
  <c r="V89" i="3" s="1"/>
  <c r="X89" i="3"/>
  <c r="U89" i="3" s="1"/>
  <c r="W89" i="3"/>
  <c r="T89" i="3" s="1"/>
  <c r="S89" i="3"/>
  <c r="R89" i="3"/>
  <c r="Q89" i="3"/>
  <c r="P89" i="3"/>
  <c r="O89" i="3"/>
  <c r="N89" i="3"/>
  <c r="M89" i="3"/>
  <c r="L89" i="3"/>
  <c r="K89" i="3"/>
  <c r="J89" i="3"/>
  <c r="I89" i="3"/>
  <c r="H89" i="3"/>
  <c r="G89" i="3"/>
  <c r="F89" i="3"/>
  <c r="E89" i="3"/>
  <c r="D89" i="3"/>
  <c r="Y88" i="3"/>
  <c r="V88" i="3" s="1"/>
  <c r="X88" i="3"/>
  <c r="U88" i="3" s="1"/>
  <c r="W88" i="3"/>
  <c r="T88" i="3" s="1"/>
  <c r="S88" i="3"/>
  <c r="R88" i="3"/>
  <c r="Q88" i="3"/>
  <c r="P88" i="3"/>
  <c r="O88" i="3"/>
  <c r="N88" i="3"/>
  <c r="M88" i="3"/>
  <c r="L88" i="3"/>
  <c r="K88" i="3"/>
  <c r="J88" i="3"/>
  <c r="I88" i="3"/>
  <c r="H88" i="3"/>
  <c r="G88" i="3"/>
  <c r="F88" i="3"/>
  <c r="E88" i="3"/>
  <c r="D88" i="3"/>
  <c r="Y87" i="3"/>
  <c r="V87" i="3" s="1"/>
  <c r="X87" i="3"/>
  <c r="U87" i="3" s="1"/>
  <c r="W87" i="3"/>
  <c r="T87" i="3" s="1"/>
  <c r="S87" i="3"/>
  <c r="R87" i="3"/>
  <c r="Q87" i="3"/>
  <c r="P87" i="3"/>
  <c r="O87" i="3"/>
  <c r="N87" i="3"/>
  <c r="M87" i="3"/>
  <c r="L87" i="3"/>
  <c r="K87" i="3"/>
  <c r="J87" i="3"/>
  <c r="I87" i="3"/>
  <c r="H87" i="3"/>
  <c r="G87" i="3"/>
  <c r="F87" i="3"/>
  <c r="E87" i="3"/>
  <c r="D87" i="3"/>
  <c r="Y86" i="3"/>
  <c r="V86" i="3" s="1"/>
  <c r="X86" i="3"/>
  <c r="U86" i="3" s="1"/>
  <c r="W86" i="3"/>
  <c r="T86" i="3" s="1"/>
  <c r="S86" i="3"/>
  <c r="R86" i="3"/>
  <c r="Q86" i="3"/>
  <c r="P86" i="3"/>
  <c r="O86" i="3"/>
  <c r="N86" i="3"/>
  <c r="M86" i="3"/>
  <c r="L86" i="3"/>
  <c r="K86" i="3"/>
  <c r="J86" i="3"/>
  <c r="I86" i="3"/>
  <c r="H86" i="3"/>
  <c r="G86" i="3"/>
  <c r="F86" i="3"/>
  <c r="E86" i="3"/>
  <c r="D86" i="3"/>
  <c r="Y85" i="3"/>
  <c r="V85" i="3" s="1"/>
  <c r="X85" i="3"/>
  <c r="U85" i="3" s="1"/>
  <c r="W85" i="3"/>
  <c r="T85" i="3" s="1"/>
  <c r="S85" i="3"/>
  <c r="R85" i="3"/>
  <c r="Q85" i="3"/>
  <c r="P85" i="3"/>
  <c r="O85" i="3"/>
  <c r="N85" i="3"/>
  <c r="M85" i="3"/>
  <c r="L85" i="3"/>
  <c r="K85" i="3"/>
  <c r="J85" i="3"/>
  <c r="I85" i="3"/>
  <c r="H85" i="3"/>
  <c r="G85" i="3"/>
  <c r="F85" i="3"/>
  <c r="E85" i="3"/>
  <c r="D85" i="3"/>
  <c r="Y84" i="3"/>
  <c r="V84" i="3" s="1"/>
  <c r="X84" i="3"/>
  <c r="U84" i="3" s="1"/>
  <c r="W84" i="3"/>
  <c r="T84" i="3" s="1"/>
  <c r="S84" i="3"/>
  <c r="R84" i="3"/>
  <c r="Q84" i="3"/>
  <c r="P84" i="3"/>
  <c r="O84" i="3"/>
  <c r="N84" i="3"/>
  <c r="M84" i="3"/>
  <c r="L84" i="3"/>
  <c r="K84" i="3"/>
  <c r="J84" i="3"/>
  <c r="I84" i="3"/>
  <c r="H84" i="3"/>
  <c r="G84" i="3"/>
  <c r="F84" i="3"/>
  <c r="E84" i="3"/>
  <c r="D84" i="3"/>
  <c r="Y83" i="3"/>
  <c r="V83" i="3" s="1"/>
  <c r="X83" i="3"/>
  <c r="U83" i="3" s="1"/>
  <c r="W83" i="3"/>
  <c r="T83" i="3" s="1"/>
  <c r="S83" i="3"/>
  <c r="R83" i="3"/>
  <c r="Q83" i="3"/>
  <c r="P83" i="3"/>
  <c r="O83" i="3"/>
  <c r="N83" i="3"/>
  <c r="M83" i="3"/>
  <c r="L83" i="3"/>
  <c r="K83" i="3"/>
  <c r="J83" i="3"/>
  <c r="I83" i="3"/>
  <c r="H83" i="3"/>
  <c r="G83" i="3"/>
  <c r="F83" i="3"/>
  <c r="E83" i="3"/>
  <c r="D83" i="3"/>
  <c r="Y82" i="3"/>
  <c r="V82" i="3" s="1"/>
  <c r="X82" i="3"/>
  <c r="U82" i="3" s="1"/>
  <c r="W82" i="3"/>
  <c r="T82" i="3" s="1"/>
  <c r="S82" i="3"/>
  <c r="R82" i="3"/>
  <c r="Q82" i="3"/>
  <c r="P82" i="3"/>
  <c r="O82" i="3"/>
  <c r="N82" i="3"/>
  <c r="M82" i="3"/>
  <c r="L82" i="3"/>
  <c r="K82" i="3"/>
  <c r="J82" i="3"/>
  <c r="I82" i="3"/>
  <c r="H82" i="3"/>
  <c r="G82" i="3"/>
  <c r="F82" i="3"/>
  <c r="E82" i="3"/>
  <c r="D82" i="3"/>
  <c r="Y81" i="3"/>
  <c r="V81" i="3" s="1"/>
  <c r="X81" i="3"/>
  <c r="U81" i="3" s="1"/>
  <c r="W81" i="3"/>
  <c r="T81" i="3" s="1"/>
  <c r="S81" i="3"/>
  <c r="R81" i="3"/>
  <c r="Q81" i="3"/>
  <c r="P81" i="3"/>
  <c r="O81" i="3"/>
  <c r="N81" i="3"/>
  <c r="M81" i="3"/>
  <c r="L81" i="3"/>
  <c r="K81" i="3"/>
  <c r="J81" i="3"/>
  <c r="I81" i="3"/>
  <c r="H81" i="3"/>
  <c r="G81" i="3"/>
  <c r="F81" i="3"/>
  <c r="E81" i="3"/>
  <c r="D81" i="3"/>
  <c r="Y79" i="3"/>
  <c r="V79" i="3" s="1"/>
  <c r="X79" i="3"/>
  <c r="U79" i="3" s="1"/>
  <c r="W79" i="3"/>
  <c r="T79" i="3" s="1"/>
  <c r="S79" i="3"/>
  <c r="R79" i="3"/>
  <c r="Q79" i="3"/>
  <c r="P79" i="3"/>
  <c r="O79" i="3"/>
  <c r="N79" i="3"/>
  <c r="M79" i="3"/>
  <c r="L79" i="3"/>
  <c r="K79" i="3"/>
  <c r="J79" i="3"/>
  <c r="I79" i="3"/>
  <c r="H79" i="3"/>
  <c r="G79" i="3"/>
  <c r="F79" i="3"/>
  <c r="E79" i="3"/>
  <c r="D79" i="3"/>
  <c r="Y78" i="3"/>
  <c r="V78" i="3" s="1"/>
  <c r="X78" i="3"/>
  <c r="U78" i="3" s="1"/>
  <c r="W78" i="3"/>
  <c r="T78" i="3" s="1"/>
  <c r="S78" i="3"/>
  <c r="R78" i="3"/>
  <c r="Q78" i="3"/>
  <c r="P78" i="3"/>
  <c r="O78" i="3"/>
  <c r="N78" i="3"/>
  <c r="M78" i="3"/>
  <c r="L78" i="3"/>
  <c r="K78" i="3"/>
  <c r="J78" i="3"/>
  <c r="I78" i="3"/>
  <c r="H78" i="3"/>
  <c r="G78" i="3"/>
  <c r="F78" i="3"/>
  <c r="E78" i="3"/>
  <c r="D78" i="3"/>
  <c r="Y77" i="3"/>
  <c r="V77" i="3" s="1"/>
  <c r="X77" i="3"/>
  <c r="U77" i="3" s="1"/>
  <c r="W77" i="3"/>
  <c r="T77" i="3" s="1"/>
  <c r="S77" i="3"/>
  <c r="R77" i="3"/>
  <c r="Q77" i="3"/>
  <c r="P77" i="3"/>
  <c r="O77" i="3"/>
  <c r="N77" i="3"/>
  <c r="M77" i="3"/>
  <c r="L77" i="3"/>
  <c r="K77" i="3"/>
  <c r="J77" i="3"/>
  <c r="I77" i="3"/>
  <c r="H77" i="3"/>
  <c r="G77" i="3"/>
  <c r="F77" i="3"/>
  <c r="E77" i="3"/>
  <c r="D77" i="3"/>
  <c r="Y76" i="3"/>
  <c r="V76" i="3" s="1"/>
  <c r="X76" i="3"/>
  <c r="U76" i="3" s="1"/>
  <c r="W76" i="3"/>
  <c r="T76" i="3" s="1"/>
  <c r="S76" i="3"/>
  <c r="R76" i="3"/>
  <c r="Q76" i="3"/>
  <c r="P76" i="3"/>
  <c r="O76" i="3"/>
  <c r="N76" i="3"/>
  <c r="M76" i="3"/>
  <c r="L76" i="3"/>
  <c r="K76" i="3"/>
  <c r="J76" i="3"/>
  <c r="I76" i="3"/>
  <c r="H76" i="3"/>
  <c r="G76" i="3"/>
  <c r="F76" i="3"/>
  <c r="E76" i="3"/>
  <c r="D76" i="3"/>
  <c r="Y75" i="3"/>
  <c r="V75" i="3" s="1"/>
  <c r="X75" i="3"/>
  <c r="U75" i="3" s="1"/>
  <c r="W75" i="3"/>
  <c r="T75" i="3" s="1"/>
  <c r="S75" i="3"/>
  <c r="R75" i="3"/>
  <c r="Q75" i="3"/>
  <c r="P75" i="3"/>
  <c r="O75" i="3"/>
  <c r="N75" i="3"/>
  <c r="M75" i="3"/>
  <c r="L75" i="3"/>
  <c r="K75" i="3"/>
  <c r="J75" i="3"/>
  <c r="I75" i="3"/>
  <c r="H75" i="3"/>
  <c r="G75" i="3"/>
  <c r="F75" i="3"/>
  <c r="E75" i="3"/>
  <c r="D75" i="3"/>
  <c r="Y74" i="3"/>
  <c r="V74" i="3" s="1"/>
  <c r="X74" i="3"/>
  <c r="U74" i="3" s="1"/>
  <c r="W74" i="3"/>
  <c r="T74" i="3" s="1"/>
  <c r="S74" i="3"/>
  <c r="R74" i="3"/>
  <c r="Q74" i="3"/>
  <c r="P74" i="3"/>
  <c r="O74" i="3"/>
  <c r="N74" i="3"/>
  <c r="M74" i="3"/>
  <c r="L74" i="3"/>
  <c r="K74" i="3"/>
  <c r="J74" i="3"/>
  <c r="I74" i="3"/>
  <c r="H74" i="3"/>
  <c r="G74" i="3"/>
  <c r="F74" i="3"/>
  <c r="E74" i="3"/>
  <c r="D74" i="3"/>
  <c r="Y73" i="3"/>
  <c r="X73" i="3"/>
  <c r="W73" i="3"/>
  <c r="S73" i="3"/>
  <c r="R73" i="3"/>
  <c r="Q73" i="3"/>
  <c r="P73" i="3"/>
  <c r="O73" i="3"/>
  <c r="N73" i="3"/>
  <c r="M73" i="3"/>
  <c r="L73" i="3"/>
  <c r="K73" i="3"/>
  <c r="J73" i="3"/>
  <c r="I73" i="3"/>
  <c r="H73" i="3"/>
  <c r="G73" i="3"/>
  <c r="F73" i="3"/>
  <c r="E73" i="3"/>
  <c r="D73" i="3"/>
  <c r="Y72" i="3"/>
  <c r="V72" i="3" s="1"/>
  <c r="X72" i="3"/>
  <c r="U72" i="3" s="1"/>
  <c r="W72" i="3"/>
  <c r="T72" i="3" s="1"/>
  <c r="S72" i="3"/>
  <c r="R72" i="3"/>
  <c r="Q72" i="3"/>
  <c r="P72" i="3"/>
  <c r="O72" i="3"/>
  <c r="N72" i="3"/>
  <c r="M72" i="3"/>
  <c r="L72" i="3"/>
  <c r="K72" i="3"/>
  <c r="J72" i="3"/>
  <c r="I72" i="3"/>
  <c r="H72" i="3"/>
  <c r="G72" i="3"/>
  <c r="F72" i="3"/>
  <c r="E72" i="3"/>
  <c r="D72" i="3"/>
  <c r="Y70" i="3"/>
  <c r="V70" i="3" s="1"/>
  <c r="X70" i="3"/>
  <c r="U70" i="3" s="1"/>
  <c r="W70" i="3"/>
  <c r="T70" i="3" s="1"/>
  <c r="S70" i="3"/>
  <c r="R70" i="3"/>
  <c r="Q70" i="3"/>
  <c r="P70" i="3"/>
  <c r="O70" i="3"/>
  <c r="N70" i="3"/>
  <c r="M70" i="3"/>
  <c r="L70" i="3"/>
  <c r="K70" i="3"/>
  <c r="J70" i="3"/>
  <c r="I70" i="3"/>
  <c r="H70" i="3"/>
  <c r="G70" i="3"/>
  <c r="F70" i="3"/>
  <c r="E70" i="3"/>
  <c r="D70" i="3"/>
  <c r="Y69" i="3"/>
  <c r="V69" i="3" s="1"/>
  <c r="X69" i="3"/>
  <c r="U69" i="3" s="1"/>
  <c r="W69" i="3"/>
  <c r="T69" i="3" s="1"/>
  <c r="S69" i="3"/>
  <c r="R69" i="3"/>
  <c r="Q69" i="3"/>
  <c r="P69" i="3"/>
  <c r="O69" i="3"/>
  <c r="N69" i="3"/>
  <c r="M69" i="3"/>
  <c r="L69" i="3"/>
  <c r="K69" i="3"/>
  <c r="J69" i="3"/>
  <c r="I69" i="3"/>
  <c r="H69" i="3"/>
  <c r="G69" i="3"/>
  <c r="F69" i="3"/>
  <c r="E69" i="3"/>
  <c r="D69" i="3"/>
  <c r="Y67" i="3"/>
  <c r="V67" i="3" s="1"/>
  <c r="X67" i="3"/>
  <c r="U67" i="3" s="1"/>
  <c r="W67" i="3"/>
  <c r="T67" i="3" s="1"/>
  <c r="S67" i="3"/>
  <c r="R67" i="3"/>
  <c r="Q67" i="3"/>
  <c r="P67" i="3"/>
  <c r="O67" i="3"/>
  <c r="N67" i="3"/>
  <c r="M67" i="3"/>
  <c r="L67" i="3"/>
  <c r="K67" i="3"/>
  <c r="J67" i="3"/>
  <c r="I67" i="3"/>
  <c r="H67" i="3"/>
  <c r="G67" i="3"/>
  <c r="F67" i="3"/>
  <c r="E67" i="3"/>
  <c r="D67" i="3"/>
  <c r="Y66" i="3"/>
  <c r="V66" i="3" s="1"/>
  <c r="X66" i="3"/>
  <c r="U66" i="3" s="1"/>
  <c r="W66" i="3"/>
  <c r="T66" i="3" s="1"/>
  <c r="S66" i="3"/>
  <c r="R66" i="3"/>
  <c r="Q66" i="3"/>
  <c r="P66" i="3"/>
  <c r="O66" i="3"/>
  <c r="N66" i="3"/>
  <c r="M66" i="3"/>
  <c r="L66" i="3"/>
  <c r="K66" i="3"/>
  <c r="J66" i="3"/>
  <c r="I66" i="3"/>
  <c r="H66" i="3"/>
  <c r="G66" i="3"/>
  <c r="F66" i="3"/>
  <c r="E66" i="3"/>
  <c r="D66" i="3"/>
  <c r="Y65" i="3"/>
  <c r="V65" i="3" s="1"/>
  <c r="X65" i="3"/>
  <c r="U65" i="3" s="1"/>
  <c r="W65" i="3"/>
  <c r="T65" i="3" s="1"/>
  <c r="S65" i="3"/>
  <c r="R65" i="3"/>
  <c r="Q65" i="3"/>
  <c r="P65" i="3"/>
  <c r="O65" i="3"/>
  <c r="N65" i="3"/>
  <c r="M65" i="3"/>
  <c r="L65" i="3"/>
  <c r="K65" i="3"/>
  <c r="J65" i="3"/>
  <c r="I65" i="3"/>
  <c r="H65" i="3"/>
  <c r="G65" i="3"/>
  <c r="F65" i="3"/>
  <c r="E65" i="3"/>
  <c r="D65" i="3"/>
  <c r="Y64" i="3"/>
  <c r="V64" i="3" s="1"/>
  <c r="X64" i="3"/>
  <c r="U64" i="3" s="1"/>
  <c r="W64" i="3"/>
  <c r="T64" i="3" s="1"/>
  <c r="S64" i="3"/>
  <c r="R64" i="3"/>
  <c r="Q64" i="3"/>
  <c r="P64" i="3"/>
  <c r="O64" i="3"/>
  <c r="N64" i="3"/>
  <c r="M64" i="3"/>
  <c r="L64" i="3"/>
  <c r="K64" i="3"/>
  <c r="J64" i="3"/>
  <c r="I64" i="3"/>
  <c r="H64" i="3"/>
  <c r="G64" i="3"/>
  <c r="F64" i="3"/>
  <c r="E64" i="3"/>
  <c r="D64" i="3"/>
  <c r="Y63" i="3"/>
  <c r="V63" i="3" s="1"/>
  <c r="X63" i="3"/>
  <c r="U63" i="3" s="1"/>
  <c r="W63" i="3"/>
  <c r="T63" i="3" s="1"/>
  <c r="S63" i="3"/>
  <c r="R63" i="3"/>
  <c r="Q63" i="3"/>
  <c r="P63" i="3"/>
  <c r="O63" i="3"/>
  <c r="N63" i="3"/>
  <c r="M63" i="3"/>
  <c r="L63" i="3"/>
  <c r="K63" i="3"/>
  <c r="J63" i="3"/>
  <c r="I63" i="3"/>
  <c r="H63" i="3"/>
  <c r="G63" i="3"/>
  <c r="F63" i="3"/>
  <c r="E63" i="3"/>
  <c r="D63" i="3"/>
  <c r="Y62" i="3"/>
  <c r="V62" i="3" s="1"/>
  <c r="X62" i="3"/>
  <c r="U62" i="3" s="1"/>
  <c r="W62" i="3"/>
  <c r="T62" i="3" s="1"/>
  <c r="S62" i="3"/>
  <c r="R62" i="3"/>
  <c r="Q62" i="3"/>
  <c r="P62" i="3"/>
  <c r="O62" i="3"/>
  <c r="N62" i="3"/>
  <c r="M62" i="3"/>
  <c r="L62" i="3"/>
  <c r="K62" i="3"/>
  <c r="J62" i="3"/>
  <c r="I62" i="3"/>
  <c r="H62" i="3"/>
  <c r="G62" i="3"/>
  <c r="F62" i="3"/>
  <c r="E62" i="3"/>
  <c r="D62" i="3"/>
  <c r="Y61" i="3"/>
  <c r="V61" i="3" s="1"/>
  <c r="X61" i="3"/>
  <c r="U61" i="3" s="1"/>
  <c r="W61" i="3"/>
  <c r="T61" i="3" s="1"/>
  <c r="S61" i="3"/>
  <c r="R61" i="3"/>
  <c r="Q61" i="3"/>
  <c r="P61" i="3"/>
  <c r="O61" i="3"/>
  <c r="N61" i="3"/>
  <c r="M61" i="3"/>
  <c r="L61" i="3"/>
  <c r="K61" i="3"/>
  <c r="J61" i="3"/>
  <c r="I61" i="3"/>
  <c r="H61" i="3"/>
  <c r="G61" i="3"/>
  <c r="F61" i="3"/>
  <c r="E61" i="3"/>
  <c r="D61" i="3"/>
  <c r="Y60" i="3"/>
  <c r="V60" i="3" s="1"/>
  <c r="X60" i="3"/>
  <c r="U60" i="3" s="1"/>
  <c r="W60" i="3"/>
  <c r="T60" i="3" s="1"/>
  <c r="S60" i="3"/>
  <c r="R60" i="3"/>
  <c r="Q60" i="3"/>
  <c r="P60" i="3"/>
  <c r="O60" i="3"/>
  <c r="N60" i="3"/>
  <c r="M60" i="3"/>
  <c r="L60" i="3"/>
  <c r="K60" i="3"/>
  <c r="J60" i="3"/>
  <c r="I60" i="3"/>
  <c r="H60" i="3"/>
  <c r="G60" i="3"/>
  <c r="F60" i="3"/>
  <c r="E60" i="3"/>
  <c r="D60" i="3"/>
  <c r="Y59" i="3"/>
  <c r="V59" i="3" s="1"/>
  <c r="X59" i="3"/>
  <c r="U59" i="3" s="1"/>
  <c r="W59" i="3"/>
  <c r="T59" i="3" s="1"/>
  <c r="S59" i="3"/>
  <c r="R59" i="3"/>
  <c r="Q59" i="3"/>
  <c r="P59" i="3"/>
  <c r="O59" i="3"/>
  <c r="N59" i="3"/>
  <c r="M59" i="3"/>
  <c r="L59" i="3"/>
  <c r="K59" i="3"/>
  <c r="J59" i="3"/>
  <c r="I59" i="3"/>
  <c r="H59" i="3"/>
  <c r="G59" i="3"/>
  <c r="F59" i="3"/>
  <c r="E59" i="3"/>
  <c r="D59" i="3"/>
  <c r="Y58" i="3"/>
  <c r="V58" i="3" s="1"/>
  <c r="X58" i="3"/>
  <c r="U58" i="3" s="1"/>
  <c r="W58" i="3"/>
  <c r="T58" i="3" s="1"/>
  <c r="S58" i="3"/>
  <c r="R58" i="3"/>
  <c r="Q58" i="3"/>
  <c r="P58" i="3"/>
  <c r="O58" i="3"/>
  <c r="N58" i="3"/>
  <c r="M58" i="3"/>
  <c r="L58" i="3"/>
  <c r="K58" i="3"/>
  <c r="J58" i="3"/>
  <c r="I58" i="3"/>
  <c r="H58" i="3"/>
  <c r="G58" i="3"/>
  <c r="F58" i="3"/>
  <c r="E58" i="3"/>
  <c r="D58" i="3"/>
  <c r="Y56" i="3"/>
  <c r="V56" i="3" s="1"/>
  <c r="X56" i="3"/>
  <c r="U56" i="3" s="1"/>
  <c r="W56" i="3"/>
  <c r="T56" i="3" s="1"/>
  <c r="S56" i="3"/>
  <c r="R56" i="3"/>
  <c r="Q56" i="3"/>
  <c r="P56" i="3"/>
  <c r="O56" i="3"/>
  <c r="N56" i="3"/>
  <c r="M56" i="3"/>
  <c r="L56" i="3"/>
  <c r="K56" i="3"/>
  <c r="J56" i="3"/>
  <c r="I56" i="3"/>
  <c r="H56" i="3"/>
  <c r="G56" i="3"/>
  <c r="F56" i="3"/>
  <c r="E56" i="3"/>
  <c r="D56" i="3"/>
  <c r="Y55" i="3"/>
  <c r="V55" i="3" s="1"/>
  <c r="X55" i="3"/>
  <c r="U55" i="3" s="1"/>
  <c r="W55" i="3"/>
  <c r="T55" i="3" s="1"/>
  <c r="S55" i="3"/>
  <c r="R55" i="3"/>
  <c r="Q55" i="3"/>
  <c r="P55" i="3"/>
  <c r="O55" i="3"/>
  <c r="N55" i="3"/>
  <c r="M55" i="3"/>
  <c r="L55" i="3"/>
  <c r="K55" i="3"/>
  <c r="J55" i="3"/>
  <c r="I55" i="3"/>
  <c r="H55" i="3"/>
  <c r="G55" i="3"/>
  <c r="F55" i="3"/>
  <c r="E55" i="3"/>
  <c r="D55" i="3"/>
  <c r="Y53" i="3"/>
  <c r="V53" i="3" s="1"/>
  <c r="X53" i="3"/>
  <c r="U53" i="3" s="1"/>
  <c r="W53" i="3"/>
  <c r="T53" i="3" s="1"/>
  <c r="S53" i="3"/>
  <c r="R53" i="3"/>
  <c r="Q53" i="3"/>
  <c r="P53" i="3"/>
  <c r="O53" i="3"/>
  <c r="N53" i="3"/>
  <c r="M53" i="3"/>
  <c r="L53" i="3"/>
  <c r="K53" i="3"/>
  <c r="J53" i="3"/>
  <c r="I53" i="3"/>
  <c r="H53" i="3"/>
  <c r="G53" i="3"/>
  <c r="F53" i="3"/>
  <c r="E53" i="3"/>
  <c r="D53" i="3"/>
  <c r="Y51" i="3"/>
  <c r="V51" i="3" s="1"/>
  <c r="X51" i="3"/>
  <c r="U51" i="3" s="1"/>
  <c r="W51" i="3"/>
  <c r="T51" i="3" s="1"/>
  <c r="S51" i="3"/>
  <c r="R51" i="3"/>
  <c r="Q51" i="3"/>
  <c r="P51" i="3"/>
  <c r="O51" i="3"/>
  <c r="N51" i="3"/>
  <c r="M51" i="3"/>
  <c r="L51" i="3"/>
  <c r="K51" i="3"/>
  <c r="J51" i="3"/>
  <c r="I51" i="3"/>
  <c r="H51" i="3"/>
  <c r="G51" i="3"/>
  <c r="F51" i="3"/>
  <c r="E51" i="3"/>
  <c r="D51" i="3"/>
  <c r="Y50" i="3"/>
  <c r="V50" i="3" s="1"/>
  <c r="X50" i="3"/>
  <c r="U50" i="3" s="1"/>
  <c r="W50" i="3"/>
  <c r="T50" i="3" s="1"/>
  <c r="S50" i="3"/>
  <c r="R50" i="3"/>
  <c r="Q50" i="3"/>
  <c r="P50" i="3"/>
  <c r="O50" i="3"/>
  <c r="N50" i="3"/>
  <c r="M50" i="3"/>
  <c r="L50" i="3"/>
  <c r="K50" i="3"/>
  <c r="J50" i="3"/>
  <c r="I50" i="3"/>
  <c r="H50" i="3"/>
  <c r="G50" i="3"/>
  <c r="F50" i="3"/>
  <c r="E50" i="3"/>
  <c r="D50" i="3"/>
  <c r="Y49" i="3"/>
  <c r="V49" i="3" s="1"/>
  <c r="X49" i="3"/>
  <c r="U49" i="3" s="1"/>
  <c r="W49" i="3"/>
  <c r="T49" i="3" s="1"/>
  <c r="S49" i="3"/>
  <c r="R49" i="3"/>
  <c r="Q49" i="3"/>
  <c r="P49" i="3"/>
  <c r="O49" i="3"/>
  <c r="N49" i="3"/>
  <c r="M49" i="3"/>
  <c r="L49" i="3"/>
  <c r="K49" i="3"/>
  <c r="J49" i="3"/>
  <c r="I49" i="3"/>
  <c r="H49" i="3"/>
  <c r="G49" i="3"/>
  <c r="F49" i="3"/>
  <c r="E49" i="3"/>
  <c r="D49" i="3"/>
  <c r="Y48" i="3"/>
  <c r="V48" i="3" s="1"/>
  <c r="X48" i="3"/>
  <c r="U48" i="3" s="1"/>
  <c r="W48" i="3"/>
  <c r="T48" i="3" s="1"/>
  <c r="S48" i="3"/>
  <c r="R48" i="3"/>
  <c r="Q48" i="3"/>
  <c r="P48" i="3"/>
  <c r="O48" i="3"/>
  <c r="N48" i="3"/>
  <c r="M48" i="3"/>
  <c r="L48" i="3"/>
  <c r="K48" i="3"/>
  <c r="J48" i="3"/>
  <c r="I48" i="3"/>
  <c r="H48" i="3"/>
  <c r="G48" i="3"/>
  <c r="F48" i="3"/>
  <c r="E48" i="3"/>
  <c r="D48" i="3"/>
  <c r="Y47" i="3"/>
  <c r="V47" i="3" s="1"/>
  <c r="X47" i="3"/>
  <c r="U47" i="3" s="1"/>
  <c r="W47" i="3"/>
  <c r="T47" i="3" s="1"/>
  <c r="S47" i="3"/>
  <c r="R47" i="3"/>
  <c r="Q47" i="3"/>
  <c r="P47" i="3"/>
  <c r="O47" i="3"/>
  <c r="N47" i="3"/>
  <c r="M47" i="3"/>
  <c r="L47" i="3"/>
  <c r="K47" i="3"/>
  <c r="J47" i="3"/>
  <c r="I47" i="3"/>
  <c r="H47" i="3"/>
  <c r="G47" i="3"/>
  <c r="F47" i="3"/>
  <c r="E47" i="3"/>
  <c r="D47" i="3"/>
  <c r="Y46" i="3"/>
  <c r="V46" i="3" s="1"/>
  <c r="X46" i="3"/>
  <c r="U46" i="3" s="1"/>
  <c r="W46" i="3"/>
  <c r="T46" i="3" s="1"/>
  <c r="S46" i="3"/>
  <c r="R46" i="3"/>
  <c r="Q46" i="3"/>
  <c r="P46" i="3"/>
  <c r="O46" i="3"/>
  <c r="N46" i="3"/>
  <c r="M46" i="3"/>
  <c r="L46" i="3"/>
  <c r="K46" i="3"/>
  <c r="J46" i="3"/>
  <c r="I46" i="3"/>
  <c r="H46" i="3"/>
  <c r="G46" i="3"/>
  <c r="F46" i="3"/>
  <c r="E46" i="3"/>
  <c r="D46" i="3"/>
  <c r="Y45" i="3"/>
  <c r="V45" i="3" s="1"/>
  <c r="X45" i="3"/>
  <c r="U45" i="3" s="1"/>
  <c r="W45" i="3"/>
  <c r="T45" i="3" s="1"/>
  <c r="S45" i="3"/>
  <c r="R45" i="3"/>
  <c r="Q45" i="3"/>
  <c r="P45" i="3"/>
  <c r="O45" i="3"/>
  <c r="N45" i="3"/>
  <c r="M45" i="3"/>
  <c r="L45" i="3"/>
  <c r="K45" i="3"/>
  <c r="J45" i="3"/>
  <c r="I45" i="3"/>
  <c r="H45" i="3"/>
  <c r="G45" i="3"/>
  <c r="F45" i="3"/>
  <c r="E45" i="3"/>
  <c r="D45" i="3"/>
  <c r="Y44" i="3"/>
  <c r="V44" i="3" s="1"/>
  <c r="X44" i="3"/>
  <c r="U44" i="3" s="1"/>
  <c r="W44" i="3"/>
  <c r="T44" i="3" s="1"/>
  <c r="S44" i="3"/>
  <c r="R44" i="3"/>
  <c r="Q44" i="3"/>
  <c r="P44" i="3"/>
  <c r="O44" i="3"/>
  <c r="N44" i="3"/>
  <c r="M44" i="3"/>
  <c r="L44" i="3"/>
  <c r="K44" i="3"/>
  <c r="J44" i="3"/>
  <c r="I44" i="3"/>
  <c r="H44" i="3"/>
  <c r="G44" i="3"/>
  <c r="F44" i="3"/>
  <c r="E44" i="3"/>
  <c r="D44" i="3"/>
  <c r="Y43" i="3"/>
  <c r="V43" i="3" s="1"/>
  <c r="X43" i="3"/>
  <c r="U43" i="3" s="1"/>
  <c r="W43" i="3"/>
  <c r="T43" i="3" s="1"/>
  <c r="S43" i="3"/>
  <c r="R43" i="3"/>
  <c r="Q43" i="3"/>
  <c r="P43" i="3"/>
  <c r="O43" i="3"/>
  <c r="N43" i="3"/>
  <c r="M43" i="3"/>
  <c r="L43" i="3"/>
  <c r="K43" i="3"/>
  <c r="J43" i="3"/>
  <c r="I43" i="3"/>
  <c r="H43" i="3"/>
  <c r="G43" i="3"/>
  <c r="F43" i="3"/>
  <c r="E43" i="3"/>
  <c r="D43" i="3"/>
  <c r="Y42" i="3"/>
  <c r="V42" i="3" s="1"/>
  <c r="X42" i="3"/>
  <c r="U42" i="3" s="1"/>
  <c r="W42" i="3"/>
  <c r="T42" i="3" s="1"/>
  <c r="S42" i="3"/>
  <c r="R42" i="3"/>
  <c r="Q42" i="3"/>
  <c r="P42" i="3"/>
  <c r="O42" i="3"/>
  <c r="N42" i="3"/>
  <c r="M42" i="3"/>
  <c r="L42" i="3"/>
  <c r="K42" i="3"/>
  <c r="J42" i="3"/>
  <c r="I42" i="3"/>
  <c r="H42" i="3"/>
  <c r="G42" i="3"/>
  <c r="F42" i="3"/>
  <c r="E42" i="3"/>
  <c r="D42" i="3"/>
  <c r="Y41" i="3"/>
  <c r="V41" i="3" s="1"/>
  <c r="X41" i="3"/>
  <c r="U41" i="3" s="1"/>
  <c r="W41" i="3"/>
  <c r="T41" i="3" s="1"/>
  <c r="S41" i="3"/>
  <c r="R41" i="3"/>
  <c r="Q41" i="3"/>
  <c r="P41" i="3"/>
  <c r="O41" i="3"/>
  <c r="N41" i="3"/>
  <c r="M41" i="3"/>
  <c r="L41" i="3"/>
  <c r="K41" i="3"/>
  <c r="J41" i="3"/>
  <c r="I41" i="3"/>
  <c r="H41" i="3"/>
  <c r="G41" i="3"/>
  <c r="F41" i="3"/>
  <c r="E41" i="3"/>
  <c r="D41" i="3"/>
  <c r="Y40" i="3"/>
  <c r="V40" i="3" s="1"/>
  <c r="X40" i="3"/>
  <c r="U40" i="3" s="1"/>
  <c r="W40" i="3"/>
  <c r="T40" i="3" s="1"/>
  <c r="S40" i="3"/>
  <c r="R40" i="3"/>
  <c r="Q40" i="3"/>
  <c r="P40" i="3"/>
  <c r="O40" i="3"/>
  <c r="N40" i="3"/>
  <c r="M40" i="3"/>
  <c r="L40" i="3"/>
  <c r="K40" i="3"/>
  <c r="J40" i="3"/>
  <c r="I40" i="3"/>
  <c r="H40" i="3"/>
  <c r="G40" i="3"/>
  <c r="F40" i="3"/>
  <c r="E40" i="3"/>
  <c r="D40" i="3"/>
  <c r="Y39" i="3"/>
  <c r="V39" i="3" s="1"/>
  <c r="X39" i="3"/>
  <c r="U39" i="3" s="1"/>
  <c r="W39" i="3"/>
  <c r="T39" i="3" s="1"/>
  <c r="S39" i="3"/>
  <c r="R39" i="3"/>
  <c r="Q39" i="3"/>
  <c r="P39" i="3"/>
  <c r="O39" i="3"/>
  <c r="N39" i="3"/>
  <c r="M39" i="3"/>
  <c r="L39" i="3"/>
  <c r="K39" i="3"/>
  <c r="J39" i="3"/>
  <c r="I39" i="3"/>
  <c r="H39" i="3"/>
  <c r="G39" i="3"/>
  <c r="F39" i="3"/>
  <c r="E39" i="3"/>
  <c r="D39" i="3"/>
  <c r="Y38" i="3"/>
  <c r="V38" i="3" s="1"/>
  <c r="X38" i="3"/>
  <c r="U38" i="3" s="1"/>
  <c r="W38" i="3"/>
  <c r="T38" i="3" s="1"/>
  <c r="S38" i="3"/>
  <c r="R38" i="3"/>
  <c r="Q38" i="3"/>
  <c r="P38" i="3"/>
  <c r="O38" i="3"/>
  <c r="N38" i="3"/>
  <c r="M38" i="3"/>
  <c r="L38" i="3"/>
  <c r="K38" i="3"/>
  <c r="J38" i="3"/>
  <c r="I38" i="3"/>
  <c r="H38" i="3"/>
  <c r="G38" i="3"/>
  <c r="F38" i="3"/>
  <c r="E38" i="3"/>
  <c r="D38" i="3"/>
  <c r="Y37" i="3"/>
  <c r="V37" i="3" s="1"/>
  <c r="X37" i="3"/>
  <c r="U37" i="3" s="1"/>
  <c r="W37" i="3"/>
  <c r="T37" i="3" s="1"/>
  <c r="S37" i="3"/>
  <c r="R37" i="3"/>
  <c r="Q37" i="3"/>
  <c r="P37" i="3"/>
  <c r="O37" i="3"/>
  <c r="N37" i="3"/>
  <c r="M37" i="3"/>
  <c r="L37" i="3"/>
  <c r="K37" i="3"/>
  <c r="J37" i="3"/>
  <c r="I37" i="3"/>
  <c r="H37" i="3"/>
  <c r="G37" i="3"/>
  <c r="F37" i="3"/>
  <c r="E37" i="3"/>
  <c r="D37" i="3"/>
  <c r="Y36" i="3"/>
  <c r="V36" i="3" s="1"/>
  <c r="X36" i="3"/>
  <c r="U36" i="3" s="1"/>
  <c r="W36" i="3"/>
  <c r="T36" i="3" s="1"/>
  <c r="S36" i="3"/>
  <c r="R36" i="3"/>
  <c r="Q36" i="3"/>
  <c r="P36" i="3"/>
  <c r="O36" i="3"/>
  <c r="N36" i="3"/>
  <c r="M36" i="3"/>
  <c r="L36" i="3"/>
  <c r="K36" i="3"/>
  <c r="J36" i="3"/>
  <c r="I36" i="3"/>
  <c r="H36" i="3"/>
  <c r="G36" i="3"/>
  <c r="F36" i="3"/>
  <c r="E36" i="3"/>
  <c r="D36" i="3"/>
  <c r="Y34" i="3"/>
  <c r="V34" i="3" s="1"/>
  <c r="X34" i="3"/>
  <c r="U34" i="3" s="1"/>
  <c r="W34" i="3"/>
  <c r="T34" i="3" s="1"/>
  <c r="S34" i="3"/>
  <c r="R34" i="3"/>
  <c r="Q34" i="3"/>
  <c r="P34" i="3"/>
  <c r="O34" i="3"/>
  <c r="N34" i="3"/>
  <c r="M34" i="3"/>
  <c r="L34" i="3"/>
  <c r="K34" i="3"/>
  <c r="J34" i="3"/>
  <c r="I34" i="3"/>
  <c r="H34" i="3"/>
  <c r="G34" i="3"/>
  <c r="F34" i="3"/>
  <c r="E34" i="3"/>
  <c r="D34" i="3"/>
  <c r="Y33" i="3"/>
  <c r="V33" i="3" s="1"/>
  <c r="X33" i="3"/>
  <c r="U33" i="3" s="1"/>
  <c r="W33" i="3"/>
  <c r="T33" i="3" s="1"/>
  <c r="S33" i="3"/>
  <c r="R33" i="3"/>
  <c r="Q33" i="3"/>
  <c r="P33" i="3"/>
  <c r="O33" i="3"/>
  <c r="N33" i="3"/>
  <c r="M33" i="3"/>
  <c r="L33" i="3"/>
  <c r="K33" i="3"/>
  <c r="J33" i="3"/>
  <c r="I33" i="3"/>
  <c r="H33" i="3"/>
  <c r="G33" i="3"/>
  <c r="F33" i="3"/>
  <c r="E33" i="3"/>
  <c r="D33" i="3"/>
  <c r="Y32" i="3"/>
  <c r="V32" i="3" s="1"/>
  <c r="X32" i="3"/>
  <c r="U32" i="3" s="1"/>
  <c r="W32" i="3"/>
  <c r="T32" i="3" s="1"/>
  <c r="S32" i="3"/>
  <c r="R32" i="3"/>
  <c r="Q32" i="3"/>
  <c r="P32" i="3"/>
  <c r="O32" i="3"/>
  <c r="N32" i="3"/>
  <c r="M32" i="3"/>
  <c r="L32" i="3"/>
  <c r="K32" i="3"/>
  <c r="J32" i="3"/>
  <c r="I32" i="3"/>
  <c r="H32" i="3"/>
  <c r="G32" i="3"/>
  <c r="F32" i="3"/>
  <c r="E32" i="3"/>
  <c r="D32" i="3"/>
  <c r="Y31" i="3"/>
  <c r="V31" i="3" s="1"/>
  <c r="X31" i="3"/>
  <c r="U31" i="3" s="1"/>
  <c r="W31" i="3"/>
  <c r="T31" i="3" s="1"/>
  <c r="S31" i="3"/>
  <c r="R31" i="3"/>
  <c r="Q31" i="3"/>
  <c r="P31" i="3"/>
  <c r="O31" i="3"/>
  <c r="N31" i="3"/>
  <c r="M31" i="3"/>
  <c r="L31" i="3"/>
  <c r="K31" i="3"/>
  <c r="J31" i="3"/>
  <c r="I31" i="3"/>
  <c r="H31" i="3"/>
  <c r="G31" i="3"/>
  <c r="F31" i="3"/>
  <c r="E31" i="3"/>
  <c r="D31" i="3"/>
  <c r="Y30" i="3"/>
  <c r="V30" i="3" s="1"/>
  <c r="X30" i="3"/>
  <c r="U30" i="3" s="1"/>
  <c r="W30" i="3"/>
  <c r="T30" i="3" s="1"/>
  <c r="S30" i="3"/>
  <c r="R30" i="3"/>
  <c r="Q30" i="3"/>
  <c r="P30" i="3"/>
  <c r="O30" i="3"/>
  <c r="N30" i="3"/>
  <c r="M30" i="3"/>
  <c r="L30" i="3"/>
  <c r="K30" i="3"/>
  <c r="J30" i="3"/>
  <c r="I30" i="3"/>
  <c r="H30" i="3"/>
  <c r="G30" i="3"/>
  <c r="F30" i="3"/>
  <c r="E30" i="3"/>
  <c r="D30" i="3"/>
  <c r="Y29" i="3"/>
  <c r="V29" i="3" s="1"/>
  <c r="X29" i="3"/>
  <c r="U29" i="3" s="1"/>
  <c r="W29" i="3"/>
  <c r="T29" i="3" s="1"/>
  <c r="S29" i="3"/>
  <c r="R29" i="3"/>
  <c r="Q29" i="3"/>
  <c r="P29" i="3"/>
  <c r="O29" i="3"/>
  <c r="N29" i="3"/>
  <c r="M29" i="3"/>
  <c r="L29" i="3"/>
  <c r="K29" i="3"/>
  <c r="J29" i="3"/>
  <c r="I29" i="3"/>
  <c r="H29" i="3"/>
  <c r="G29" i="3"/>
  <c r="F29" i="3"/>
  <c r="E29" i="3"/>
  <c r="D29" i="3"/>
  <c r="Y28" i="3"/>
  <c r="V28" i="3" s="1"/>
  <c r="X28" i="3"/>
  <c r="U28" i="3" s="1"/>
  <c r="W28" i="3"/>
  <c r="T28" i="3" s="1"/>
  <c r="S28" i="3"/>
  <c r="R28" i="3"/>
  <c r="Q28" i="3"/>
  <c r="P28" i="3"/>
  <c r="O28" i="3"/>
  <c r="N28" i="3"/>
  <c r="M28" i="3"/>
  <c r="L28" i="3"/>
  <c r="K28" i="3"/>
  <c r="J28" i="3"/>
  <c r="I28" i="3"/>
  <c r="H28" i="3"/>
  <c r="G28" i="3"/>
  <c r="F28" i="3"/>
  <c r="E28" i="3"/>
  <c r="D28" i="3"/>
  <c r="Y26" i="3"/>
  <c r="V26" i="3" s="1"/>
  <c r="X26" i="3"/>
  <c r="U26" i="3" s="1"/>
  <c r="W26" i="3"/>
  <c r="T26" i="3" s="1"/>
  <c r="S26" i="3"/>
  <c r="R26" i="3"/>
  <c r="Q26" i="3"/>
  <c r="P26" i="3"/>
  <c r="O26" i="3"/>
  <c r="N26" i="3"/>
  <c r="M26" i="3"/>
  <c r="L26" i="3"/>
  <c r="K26" i="3"/>
  <c r="J26" i="3"/>
  <c r="I26" i="3"/>
  <c r="H26" i="3"/>
  <c r="G26" i="3"/>
  <c r="F26" i="3"/>
  <c r="E26" i="3"/>
  <c r="D26" i="3"/>
  <c r="Y25" i="3"/>
  <c r="V25" i="3" s="1"/>
  <c r="X25" i="3"/>
  <c r="U25" i="3" s="1"/>
  <c r="W25" i="3"/>
  <c r="T25" i="3" s="1"/>
  <c r="S25" i="3"/>
  <c r="R25" i="3"/>
  <c r="Q25" i="3"/>
  <c r="P25" i="3"/>
  <c r="O25" i="3"/>
  <c r="N25" i="3"/>
  <c r="M25" i="3"/>
  <c r="L25" i="3"/>
  <c r="K25" i="3"/>
  <c r="J25" i="3"/>
  <c r="I25" i="3"/>
  <c r="H25" i="3"/>
  <c r="G25" i="3"/>
  <c r="F25" i="3"/>
  <c r="E25" i="3"/>
  <c r="D25" i="3"/>
  <c r="Y24" i="3"/>
  <c r="V24" i="3" s="1"/>
  <c r="X24" i="3"/>
  <c r="U24" i="3" s="1"/>
  <c r="W24" i="3"/>
  <c r="T24" i="3" s="1"/>
  <c r="S24" i="3"/>
  <c r="R24" i="3"/>
  <c r="Q24" i="3"/>
  <c r="P24" i="3"/>
  <c r="O24" i="3"/>
  <c r="N24" i="3"/>
  <c r="M24" i="3"/>
  <c r="L24" i="3"/>
  <c r="K24" i="3"/>
  <c r="J24" i="3"/>
  <c r="I24" i="3"/>
  <c r="H24" i="3"/>
  <c r="G24" i="3"/>
  <c r="F24" i="3"/>
  <c r="E24" i="3"/>
  <c r="D24" i="3"/>
  <c r="Y22" i="3"/>
  <c r="V22" i="3" s="1"/>
  <c r="X22" i="3"/>
  <c r="U22" i="3" s="1"/>
  <c r="W22" i="3"/>
  <c r="T22" i="3" s="1"/>
  <c r="S22" i="3"/>
  <c r="R22" i="3"/>
  <c r="Q22" i="3"/>
  <c r="P22" i="3"/>
  <c r="O22" i="3"/>
  <c r="N22" i="3"/>
  <c r="M22" i="3"/>
  <c r="L22" i="3"/>
  <c r="K22" i="3"/>
  <c r="J22" i="3"/>
  <c r="I22" i="3"/>
  <c r="H22" i="3"/>
  <c r="G22" i="3"/>
  <c r="F22" i="3"/>
  <c r="E22" i="3"/>
  <c r="D22" i="3"/>
  <c r="Y21" i="3"/>
  <c r="V21" i="3" s="1"/>
  <c r="X21" i="3"/>
  <c r="U21" i="3" s="1"/>
  <c r="W21" i="3"/>
  <c r="T21" i="3" s="1"/>
  <c r="S21" i="3"/>
  <c r="R21" i="3"/>
  <c r="Q21" i="3"/>
  <c r="P21" i="3"/>
  <c r="O21" i="3"/>
  <c r="N21" i="3"/>
  <c r="M21" i="3"/>
  <c r="L21" i="3"/>
  <c r="K21" i="3"/>
  <c r="J21" i="3"/>
  <c r="I21" i="3"/>
  <c r="H21" i="3"/>
  <c r="G21" i="3"/>
  <c r="F21" i="3"/>
  <c r="E21" i="3"/>
  <c r="D21" i="3"/>
  <c r="Y20" i="3"/>
  <c r="V20" i="3" s="1"/>
  <c r="X20" i="3"/>
  <c r="U20" i="3" s="1"/>
  <c r="W20" i="3"/>
  <c r="T20" i="3" s="1"/>
  <c r="S20" i="3"/>
  <c r="R20" i="3"/>
  <c r="Q20" i="3"/>
  <c r="P20" i="3"/>
  <c r="O20" i="3"/>
  <c r="N20" i="3"/>
  <c r="M20" i="3"/>
  <c r="L20" i="3"/>
  <c r="K20" i="3"/>
  <c r="J20" i="3"/>
  <c r="I20" i="3"/>
  <c r="H20" i="3"/>
  <c r="G20" i="3"/>
  <c r="F20" i="3"/>
  <c r="E20" i="3"/>
  <c r="D20" i="3"/>
  <c r="Y19" i="3"/>
  <c r="V19" i="3" s="1"/>
  <c r="X19" i="3"/>
  <c r="U19" i="3" s="1"/>
  <c r="W19" i="3"/>
  <c r="T19" i="3" s="1"/>
  <c r="S19" i="3"/>
  <c r="R19" i="3"/>
  <c r="Q19" i="3"/>
  <c r="P19" i="3"/>
  <c r="O19" i="3"/>
  <c r="N19" i="3"/>
  <c r="M19" i="3"/>
  <c r="L19" i="3"/>
  <c r="K19" i="3"/>
  <c r="J19" i="3"/>
  <c r="I19" i="3"/>
  <c r="H19" i="3"/>
  <c r="G19" i="3"/>
  <c r="F19" i="3"/>
  <c r="E19" i="3"/>
  <c r="D19" i="3"/>
  <c r="Y17" i="3"/>
  <c r="V17" i="3" s="1"/>
  <c r="X17" i="3"/>
  <c r="U17" i="3" s="1"/>
  <c r="W17" i="3"/>
  <c r="T17" i="3" s="1"/>
  <c r="S17" i="3"/>
  <c r="R17" i="3"/>
  <c r="Q17" i="3"/>
  <c r="P17" i="3"/>
  <c r="O17" i="3"/>
  <c r="N17" i="3"/>
  <c r="M17" i="3"/>
  <c r="L17" i="3"/>
  <c r="K17" i="3"/>
  <c r="J17" i="3"/>
  <c r="I17" i="3"/>
  <c r="H17" i="3"/>
  <c r="G17" i="3"/>
  <c r="F17" i="3"/>
  <c r="E17" i="3"/>
  <c r="D17" i="3"/>
  <c r="Y16" i="3"/>
  <c r="V16" i="3" s="1"/>
  <c r="X16" i="3"/>
  <c r="U16" i="3" s="1"/>
  <c r="W16" i="3"/>
  <c r="T16" i="3" s="1"/>
  <c r="S16" i="3"/>
  <c r="R16" i="3"/>
  <c r="Q16" i="3"/>
  <c r="P16" i="3"/>
  <c r="O16" i="3"/>
  <c r="N16" i="3"/>
  <c r="M16" i="3"/>
  <c r="L16" i="3"/>
  <c r="K16" i="3"/>
  <c r="J16" i="3"/>
  <c r="I16" i="3"/>
  <c r="H16" i="3"/>
  <c r="G16" i="3"/>
  <c r="F16" i="3"/>
  <c r="E16" i="3"/>
  <c r="D16" i="3"/>
  <c r="Y15" i="3"/>
  <c r="V15" i="3" s="1"/>
  <c r="X15" i="3"/>
  <c r="U15" i="3" s="1"/>
  <c r="W15" i="3"/>
  <c r="T15" i="3" s="1"/>
  <c r="S15" i="3"/>
  <c r="R15" i="3"/>
  <c r="Q15" i="3"/>
  <c r="P15" i="3"/>
  <c r="O15" i="3"/>
  <c r="N15" i="3"/>
  <c r="M15" i="3"/>
  <c r="L15" i="3"/>
  <c r="K15" i="3"/>
  <c r="J15" i="3"/>
  <c r="I15" i="3"/>
  <c r="H15" i="3"/>
  <c r="G15" i="3"/>
  <c r="F15" i="3"/>
  <c r="E15" i="3"/>
  <c r="D15" i="3"/>
  <c r="Y14" i="3"/>
  <c r="V14" i="3" s="1"/>
  <c r="X14" i="3"/>
  <c r="U14" i="3" s="1"/>
  <c r="W14" i="3"/>
  <c r="T14" i="3" s="1"/>
  <c r="S14" i="3"/>
  <c r="R14" i="3"/>
  <c r="Q14" i="3"/>
  <c r="P14" i="3"/>
  <c r="O14" i="3"/>
  <c r="N14" i="3"/>
  <c r="M14" i="3"/>
  <c r="L14" i="3"/>
  <c r="K14" i="3"/>
  <c r="J14" i="3"/>
  <c r="I14" i="3"/>
  <c r="H14" i="3"/>
  <c r="G14" i="3"/>
  <c r="F14" i="3"/>
  <c r="E14" i="3"/>
  <c r="D14" i="3"/>
  <c r="Y13" i="3"/>
  <c r="V13" i="3" s="1"/>
  <c r="X13" i="3"/>
  <c r="U13" i="3" s="1"/>
  <c r="W13" i="3"/>
  <c r="T13" i="3" s="1"/>
  <c r="S13" i="3"/>
  <c r="R13" i="3"/>
  <c r="Q13" i="3"/>
  <c r="P13" i="3"/>
  <c r="O13" i="3"/>
  <c r="N13" i="3"/>
  <c r="M13" i="3"/>
  <c r="L13" i="3"/>
  <c r="K13" i="3"/>
  <c r="J13" i="3"/>
  <c r="I13" i="3"/>
  <c r="H13" i="3"/>
  <c r="G13" i="3"/>
  <c r="F13" i="3"/>
  <c r="E13" i="3"/>
  <c r="D13" i="3"/>
  <c r="Y12" i="3"/>
  <c r="V12" i="3" s="1"/>
  <c r="X12" i="3"/>
  <c r="U12" i="3" s="1"/>
  <c r="W12" i="3"/>
  <c r="T12" i="3" s="1"/>
  <c r="S12" i="3"/>
  <c r="R12" i="3"/>
  <c r="Q12" i="3"/>
  <c r="P12" i="3"/>
  <c r="O12" i="3"/>
  <c r="N12" i="3"/>
  <c r="M12" i="3"/>
  <c r="L12" i="3"/>
  <c r="K12" i="3"/>
  <c r="J12" i="3"/>
  <c r="I12" i="3"/>
  <c r="H12" i="3"/>
  <c r="G12" i="3"/>
  <c r="F12" i="3"/>
  <c r="E12" i="3"/>
  <c r="D12" i="3"/>
  <c r="Y11" i="3"/>
  <c r="V11" i="3" s="1"/>
  <c r="X11" i="3"/>
  <c r="U11" i="3" s="1"/>
  <c r="W11" i="3"/>
  <c r="T11" i="3" s="1"/>
  <c r="S11" i="3"/>
  <c r="R11" i="3"/>
  <c r="Q11" i="3"/>
  <c r="P11" i="3"/>
  <c r="O11" i="3"/>
  <c r="N11" i="3"/>
  <c r="M11" i="3"/>
  <c r="L11" i="3"/>
  <c r="K11" i="3"/>
  <c r="J11" i="3"/>
  <c r="I11" i="3"/>
  <c r="H11" i="3"/>
  <c r="G11" i="3"/>
  <c r="F11" i="3"/>
  <c r="E11" i="3"/>
  <c r="D11" i="3"/>
  <c r="Y10" i="3"/>
  <c r="V10" i="3" s="1"/>
  <c r="X10" i="3"/>
  <c r="U10" i="3" s="1"/>
  <c r="W10" i="3"/>
  <c r="T10" i="3" s="1"/>
  <c r="S10" i="3"/>
  <c r="R10" i="3"/>
  <c r="Q10" i="3"/>
  <c r="P10" i="3"/>
  <c r="O10" i="3"/>
  <c r="N10" i="3"/>
  <c r="M10" i="3"/>
  <c r="L10" i="3"/>
  <c r="K10" i="3"/>
  <c r="J10" i="3"/>
  <c r="I10" i="3"/>
  <c r="H10" i="3"/>
  <c r="G10" i="3"/>
  <c r="F10" i="3"/>
  <c r="E10" i="3"/>
  <c r="D10" i="3"/>
  <c r="Y9" i="3"/>
  <c r="V9" i="3" s="1"/>
  <c r="X9" i="3"/>
  <c r="U9" i="3" s="1"/>
  <c r="W9" i="3"/>
  <c r="T9" i="3" s="1"/>
  <c r="S9" i="3"/>
  <c r="R9" i="3"/>
  <c r="Q9" i="3"/>
  <c r="P9" i="3"/>
  <c r="O9" i="3"/>
  <c r="N9" i="3"/>
  <c r="M9" i="3"/>
  <c r="L9" i="3"/>
  <c r="K9" i="3"/>
  <c r="J9" i="3"/>
  <c r="I9" i="3"/>
  <c r="H9" i="3"/>
  <c r="G9" i="3"/>
  <c r="F9" i="3"/>
  <c r="E9" i="3"/>
  <c r="D9" i="3"/>
  <c r="Y8" i="3"/>
  <c r="V8" i="3" s="1"/>
  <c r="X8" i="3"/>
  <c r="U8" i="3" s="1"/>
  <c r="W8" i="3"/>
  <c r="T8" i="3" s="1"/>
  <c r="S8" i="3"/>
  <c r="R8" i="3"/>
  <c r="Q8" i="3"/>
  <c r="P8" i="3"/>
  <c r="O8" i="3"/>
  <c r="N8" i="3"/>
  <c r="M8" i="3"/>
  <c r="L8" i="3"/>
  <c r="K8" i="3"/>
  <c r="J8" i="3"/>
  <c r="I8" i="3"/>
  <c r="H8" i="3"/>
  <c r="G8" i="3"/>
  <c r="F8" i="3"/>
  <c r="E8" i="3"/>
  <c r="D8" i="3"/>
  <c r="Y7" i="3"/>
  <c r="V7" i="3" s="1"/>
  <c r="X7" i="3"/>
  <c r="U7" i="3" s="1"/>
  <c r="W7" i="3"/>
  <c r="T7" i="3" s="1"/>
  <c r="S7" i="3"/>
  <c r="R7" i="3"/>
  <c r="Q7" i="3"/>
  <c r="P7" i="3"/>
  <c r="O7" i="3"/>
  <c r="N7" i="3"/>
  <c r="M7" i="3"/>
  <c r="L7" i="3"/>
  <c r="K7" i="3"/>
  <c r="J7" i="3"/>
  <c r="I7" i="3"/>
  <c r="H7" i="3"/>
  <c r="G7" i="3"/>
  <c r="F7" i="3"/>
  <c r="E7" i="3"/>
  <c r="D7" i="3"/>
  <c r="Y6" i="3"/>
  <c r="V6" i="3" s="1"/>
  <c r="X6" i="3"/>
  <c r="U6" i="3" s="1"/>
  <c r="W6" i="3"/>
  <c r="T6" i="3" s="1"/>
  <c r="S6" i="3"/>
  <c r="R6" i="3"/>
  <c r="Q6" i="3"/>
  <c r="P6" i="3"/>
  <c r="O6" i="3"/>
  <c r="N6" i="3"/>
  <c r="M6" i="3"/>
  <c r="L6" i="3"/>
  <c r="K6" i="3"/>
  <c r="J6" i="3"/>
  <c r="I6" i="3"/>
  <c r="H6" i="3"/>
  <c r="G6" i="3"/>
  <c r="F6" i="3"/>
  <c r="E6" i="3"/>
  <c r="D6" i="3"/>
  <c r="Y5" i="3"/>
  <c r="V5" i="3" s="1"/>
  <c r="X5" i="3"/>
  <c r="U5" i="3" s="1"/>
  <c r="W5" i="3"/>
  <c r="T5" i="3" s="1"/>
  <c r="S5" i="3"/>
  <c r="R5" i="3"/>
  <c r="Q5" i="3"/>
  <c r="P5" i="3"/>
  <c r="O5" i="3"/>
  <c r="N5" i="3"/>
  <c r="M5" i="3"/>
  <c r="L5" i="3"/>
  <c r="K5" i="3"/>
  <c r="J5" i="3"/>
  <c r="I5" i="3"/>
  <c r="H5" i="3"/>
  <c r="G5" i="3"/>
  <c r="F5" i="3"/>
  <c r="E5" i="3"/>
  <c r="D5" i="3"/>
  <c r="Y4" i="3"/>
  <c r="V4" i="3" s="1"/>
  <c r="X4" i="3"/>
  <c r="U4" i="3" s="1"/>
  <c r="W4" i="3"/>
  <c r="T4" i="3" s="1"/>
  <c r="S4" i="3"/>
  <c r="R4" i="3"/>
  <c r="Q4" i="3"/>
  <c r="P4" i="3"/>
  <c r="O4" i="3"/>
  <c r="N4" i="3"/>
  <c r="M4" i="3"/>
  <c r="L4" i="3"/>
  <c r="K4" i="3"/>
  <c r="J4" i="3"/>
  <c r="I4" i="3"/>
  <c r="H4" i="3"/>
  <c r="G4" i="3"/>
  <c r="F4" i="3"/>
  <c r="E4" i="3"/>
  <c r="D4" i="3"/>
  <c r="Y3" i="3"/>
  <c r="V3" i="3" s="1"/>
  <c r="X3" i="3"/>
  <c r="U3" i="3" s="1"/>
  <c r="W3" i="3"/>
  <c r="T3" i="3" s="1"/>
  <c r="S3" i="3"/>
  <c r="R3" i="3"/>
  <c r="Q3" i="3"/>
  <c r="P3" i="3"/>
  <c r="O3" i="3"/>
  <c r="N3" i="3"/>
  <c r="M3" i="3"/>
  <c r="L3" i="3"/>
  <c r="K3" i="3"/>
  <c r="J3" i="3"/>
  <c r="I3" i="3"/>
  <c r="H3" i="3"/>
  <c r="G3" i="3"/>
  <c r="F3" i="3"/>
  <c r="E3" i="3"/>
  <c r="D3" i="3"/>
  <c r="I2" i="1"/>
  <c r="F2" i="1"/>
  <c r="F3" i="1" s="1"/>
  <c r="B3" i="1"/>
  <c r="B10" i="1" l="1"/>
  <c r="U73" i="3"/>
  <c r="C10" i="1" s="1"/>
  <c r="V73" i="3"/>
  <c r="C11" i="1" s="1"/>
  <c r="B11" i="1"/>
  <c r="T73" i="3"/>
  <c r="C9" i="1" s="1"/>
  <c r="B9" i="1"/>
  <c r="J75" i="1"/>
  <c r="H75" i="1"/>
  <c r="F75" i="1"/>
  <c r="D75" i="1"/>
  <c r="B75" i="1"/>
  <c r="K75" i="1"/>
  <c r="I75" i="1"/>
  <c r="G75" i="1"/>
  <c r="E75" i="1"/>
  <c r="C75" i="1"/>
  <c r="E68" i="1"/>
  <c r="I68" i="1"/>
  <c r="D67" i="1"/>
  <c r="H67" i="1"/>
  <c r="C67" i="1"/>
  <c r="G66" i="1"/>
  <c r="G67" i="1"/>
  <c r="C66" i="1"/>
  <c r="I66" i="1"/>
  <c r="F68" i="1"/>
  <c r="C68" i="1"/>
  <c r="H68" i="1"/>
  <c r="D68" i="1"/>
  <c r="H66" i="1"/>
  <c r="F66" i="1"/>
  <c r="G68" i="1"/>
  <c r="E67" i="1"/>
  <c r="E66" i="1"/>
  <c r="F67" i="1"/>
  <c r="D66" i="1"/>
  <c r="I67" i="1"/>
  <c r="C56" i="1"/>
  <c r="C55" i="1"/>
  <c r="B56" i="1"/>
  <c r="B55" i="1"/>
  <c r="C46" i="1"/>
  <c r="C44" i="1"/>
  <c r="C42" i="1"/>
  <c r="C47" i="1"/>
  <c r="C45" i="1"/>
  <c r="C43" i="1"/>
  <c r="C41" i="1"/>
  <c r="C32" i="1"/>
  <c r="C24" i="1"/>
  <c r="C31" i="1"/>
  <c r="C23" i="1"/>
  <c r="C34" i="1"/>
  <c r="C30" i="1"/>
  <c r="C22" i="1"/>
  <c r="C33" i="1"/>
  <c r="C21" i="1"/>
  <c r="C20" i="1"/>
  <c r="I3" i="1"/>
  <c r="C19" i="1"/>
  <c r="D11" i="1"/>
  <c r="D9" i="1"/>
  <c r="D10" i="1"/>
  <c r="C8" i="1"/>
  <c r="A95" i="1"/>
  <c r="A94" i="1"/>
  <c r="E8" i="1"/>
  <c r="D8" i="1"/>
  <c r="A66" i="1" l="1"/>
  <c r="A63" i="1"/>
  <c r="A79" i="1"/>
  <c r="A87" i="1"/>
  <c r="A75" i="1"/>
  <c r="A74" i="1"/>
  <c r="A55" i="1"/>
  <c r="A53" i="1"/>
  <c r="E40" i="1"/>
  <c r="D40" i="1"/>
  <c r="C40" i="1"/>
  <c r="B40" i="1"/>
  <c r="E29" i="1"/>
  <c r="D29" i="1"/>
  <c r="C29" i="1"/>
  <c r="B29" i="1"/>
  <c r="E18" i="1"/>
  <c r="D18" i="1"/>
  <c r="C18" i="1"/>
  <c r="B18" i="1"/>
  <c r="J68" i="1" l="1"/>
  <c r="J67" i="1"/>
  <c r="J66" i="1"/>
  <c r="J63" i="1"/>
  <c r="J65" i="1"/>
  <c r="J64" i="1"/>
</calcChain>
</file>

<file path=xl/sharedStrings.xml><?xml version="1.0" encoding="utf-8"?>
<sst xmlns="http://schemas.openxmlformats.org/spreadsheetml/2006/main" count="9370" uniqueCount="641">
  <si>
    <t>Parish/City Ward name:</t>
  </si>
  <si>
    <t>Ward</t>
  </si>
  <si>
    <t>District</t>
  </si>
  <si>
    <t>Comparator</t>
  </si>
  <si>
    <t>England</t>
  </si>
  <si>
    <t>Show all data</t>
  </si>
  <si>
    <t>Parish/City Ward code:</t>
  </si>
  <si>
    <t>People</t>
  </si>
  <si>
    <t>Age Profile</t>
  </si>
  <si>
    <t>Broad age group summary for parish</t>
  </si>
  <si>
    <t>2011 census</t>
  </si>
  <si>
    <t>Number</t>
  </si>
  <si>
    <t>Percentage</t>
  </si>
  <si>
    <t>Under 16s</t>
  </si>
  <si>
    <t>17 to 64</t>
  </si>
  <si>
    <t>Over 65</t>
  </si>
  <si>
    <t>One</t>
  </si>
  <si>
    <t>Two</t>
  </si>
  <si>
    <t>Three</t>
  </si>
  <si>
    <t>Four</t>
  </si>
  <si>
    <t>Homes</t>
  </si>
  <si>
    <t>Tenure</t>
  </si>
  <si>
    <t>Census 2011 QS405EW</t>
  </si>
  <si>
    <t>Owned outright</t>
  </si>
  <si>
    <t>Shared ownership</t>
  </si>
  <si>
    <t>Social rented</t>
  </si>
  <si>
    <t>Private rented</t>
  </si>
  <si>
    <t>Living rent free</t>
  </si>
  <si>
    <t>Accommodation type</t>
  </si>
  <si>
    <t>Census 2011 QS402EW</t>
  </si>
  <si>
    <t>Detached</t>
  </si>
  <si>
    <t>Semi-detached</t>
  </si>
  <si>
    <t>Terraced</t>
  </si>
  <si>
    <t>Flat</t>
  </si>
  <si>
    <t>Property size (Number of bedrooms)</t>
  </si>
  <si>
    <t>Census 2011 QS411EW</t>
  </si>
  <si>
    <t>None</t>
  </si>
  <si>
    <t>Average number of bedrooms</t>
  </si>
  <si>
    <t>Housing Data</t>
  </si>
  <si>
    <t>Second and Long Term Empty homes and Rural Exception Sites</t>
  </si>
  <si>
    <t>Second Homes</t>
  </si>
  <si>
    <t>Long term empty homes</t>
  </si>
  <si>
    <t>Area</t>
  </si>
  <si>
    <t>Dwelling type</t>
  </si>
  <si>
    <t>Number of beds</t>
  </si>
  <si>
    <t>Total</t>
  </si>
  <si>
    <t>Sheltered</t>
  </si>
  <si>
    <t>Prices and affordability</t>
  </si>
  <si>
    <t>Sales 1 bed flat</t>
  </si>
  <si>
    <t>Sales 2 bed flat</t>
  </si>
  <si>
    <t>Sales 2 bed house</t>
  </si>
  <si>
    <t>Sales 3 bed house</t>
  </si>
  <si>
    <t>Sales 4 bed house</t>
  </si>
  <si>
    <t>Rents 1 bed</t>
  </si>
  <si>
    <t>Rents 2 bed</t>
  </si>
  <si>
    <t>Rents 3 bed</t>
  </si>
  <si>
    <t>Rents 4 bed</t>
  </si>
  <si>
    <t>School</t>
  </si>
  <si>
    <t>Post office</t>
  </si>
  <si>
    <t>Shop</t>
  </si>
  <si>
    <t>Library</t>
  </si>
  <si>
    <t>Mobile library</t>
  </si>
  <si>
    <t>Buses on which days?</t>
  </si>
  <si>
    <t>Buses in evening?</t>
  </si>
  <si>
    <t>Doctors</t>
  </si>
  <si>
    <t>Village Hall</t>
  </si>
  <si>
    <t>Yes</t>
  </si>
  <si>
    <t>General needs</t>
  </si>
  <si>
    <t>Affordability ratio *</t>
  </si>
  <si>
    <t>* House price as multiple of household income</t>
  </si>
  <si>
    <t>Bedsit</t>
  </si>
  <si>
    <t>Temporary or mobile home</t>
  </si>
  <si>
    <t>Five+</t>
  </si>
  <si>
    <t>Owned mortgaged</t>
  </si>
  <si>
    <t>Economic Indicators</t>
  </si>
  <si>
    <t>Median</t>
  </si>
  <si>
    <t>Code</t>
  </si>
  <si>
    <t>Ashill</t>
  </si>
  <si>
    <t>E04006084</t>
  </si>
  <si>
    <t>Attleborough</t>
  </si>
  <si>
    <t>E04006085</t>
  </si>
  <si>
    <t>Banham</t>
  </si>
  <si>
    <t>E04006086</t>
  </si>
  <si>
    <t>Bawdeswell</t>
  </si>
  <si>
    <t>E04006087</t>
  </si>
  <si>
    <t>Beachamwell</t>
  </si>
  <si>
    <t>E04006088</t>
  </si>
  <si>
    <t>Beeston with Bittering</t>
  </si>
  <si>
    <t>E04006089</t>
  </si>
  <si>
    <t>Beetley</t>
  </si>
  <si>
    <t>E04006090</t>
  </si>
  <si>
    <t>Besthorpe</t>
  </si>
  <si>
    <t>E04006091</t>
  </si>
  <si>
    <t>Billingford</t>
  </si>
  <si>
    <t>E04006092</t>
  </si>
  <si>
    <t>Bintree</t>
  </si>
  <si>
    <t>E04006093</t>
  </si>
  <si>
    <t>Blo' Norton</t>
  </si>
  <si>
    <t>E04006094</t>
  </si>
  <si>
    <t>Bradenham</t>
  </si>
  <si>
    <t>E04006095</t>
  </si>
  <si>
    <t>Brettenham</t>
  </si>
  <si>
    <t>E04006096</t>
  </si>
  <si>
    <t>Bridgham</t>
  </si>
  <si>
    <t>E04006097</t>
  </si>
  <si>
    <t>Brisley</t>
  </si>
  <si>
    <t>E04006098</t>
  </si>
  <si>
    <t>Bylaugh*</t>
  </si>
  <si>
    <t>E04006099</t>
  </si>
  <si>
    <t>Carbrooke</t>
  </si>
  <si>
    <t>E04006100</t>
  </si>
  <si>
    <t>Caston</t>
  </si>
  <si>
    <t>E04006101</t>
  </si>
  <si>
    <t>Cockley Cley</t>
  </si>
  <si>
    <t>E04006102</t>
  </si>
  <si>
    <t>Colkirk</t>
  </si>
  <si>
    <t>E04006103</t>
  </si>
  <si>
    <t>Cranwich*</t>
  </si>
  <si>
    <t>E04006104</t>
  </si>
  <si>
    <t>Cranworth</t>
  </si>
  <si>
    <t>E04006105</t>
  </si>
  <si>
    <t>Croxton</t>
  </si>
  <si>
    <t>E04006106</t>
  </si>
  <si>
    <t>Dereham</t>
  </si>
  <si>
    <t>E04006108</t>
  </si>
  <si>
    <t>Didlington*</t>
  </si>
  <si>
    <t>E04006107</t>
  </si>
  <si>
    <t>East Tuddenham</t>
  </si>
  <si>
    <t>E04006109</t>
  </si>
  <si>
    <t>Elsing</t>
  </si>
  <si>
    <t>E04006110</t>
  </si>
  <si>
    <t>Foulden</t>
  </si>
  <si>
    <t>E04006111</t>
  </si>
  <si>
    <t>Foxley</t>
  </si>
  <si>
    <t>E04006112</t>
  </si>
  <si>
    <t>Fransham</t>
  </si>
  <si>
    <t>E04006113</t>
  </si>
  <si>
    <t>Garboldisham</t>
  </si>
  <si>
    <t>E04006114</t>
  </si>
  <si>
    <t>Garvestone</t>
  </si>
  <si>
    <t>E04006115</t>
  </si>
  <si>
    <t>Gateley*</t>
  </si>
  <si>
    <t>E04006116</t>
  </si>
  <si>
    <t>Gooderstone</t>
  </si>
  <si>
    <t>E04006117</t>
  </si>
  <si>
    <t>Great Cressingham</t>
  </si>
  <si>
    <t>E04006118</t>
  </si>
  <si>
    <t>Great Dunham</t>
  </si>
  <si>
    <t>E04006119</t>
  </si>
  <si>
    <t>Great Ellingham</t>
  </si>
  <si>
    <t>E04006120</t>
  </si>
  <si>
    <t>Gressenhall</t>
  </si>
  <si>
    <t>E04006121</t>
  </si>
  <si>
    <t>Griston</t>
  </si>
  <si>
    <t>E04006122</t>
  </si>
  <si>
    <t>Guist</t>
  </si>
  <si>
    <t>E04006123</t>
  </si>
  <si>
    <t>Hardingham</t>
  </si>
  <si>
    <t>E04006124</t>
  </si>
  <si>
    <t>Harling</t>
  </si>
  <si>
    <t>E04006125</t>
  </si>
  <si>
    <t>Hilborough</t>
  </si>
  <si>
    <t>E04006126</t>
  </si>
  <si>
    <t>Hockering</t>
  </si>
  <si>
    <t>E04006127</t>
  </si>
  <si>
    <t>Hockham</t>
  </si>
  <si>
    <t>E04006128</t>
  </si>
  <si>
    <t>Hoe</t>
  </si>
  <si>
    <t>E04006129</t>
  </si>
  <si>
    <t>Holme Hale</t>
  </si>
  <si>
    <t>E04006130</t>
  </si>
  <si>
    <t>Horningtoft</t>
  </si>
  <si>
    <t>E04006131</t>
  </si>
  <si>
    <t>Ickburgh</t>
  </si>
  <si>
    <t>E04006132</t>
  </si>
  <si>
    <t>Kempstone*</t>
  </si>
  <si>
    <t>E04006133</t>
  </si>
  <si>
    <t>Kenninghall</t>
  </si>
  <si>
    <t>E04006134</t>
  </si>
  <si>
    <t>Kilverstone*</t>
  </si>
  <si>
    <t>E04006135</t>
  </si>
  <si>
    <t>Lexham</t>
  </si>
  <si>
    <t>E04006136</t>
  </si>
  <si>
    <t>Litcham</t>
  </si>
  <si>
    <t>E04006137</t>
  </si>
  <si>
    <t>Little Cressingham</t>
  </si>
  <si>
    <t>E04006138</t>
  </si>
  <si>
    <t>Little Dunham</t>
  </si>
  <si>
    <t>E04006139</t>
  </si>
  <si>
    <t>Little Ellingham</t>
  </si>
  <si>
    <t>E04006140</t>
  </si>
  <si>
    <t>Longham</t>
  </si>
  <si>
    <t>E04006141</t>
  </si>
  <si>
    <t>Lynford</t>
  </si>
  <si>
    <t>E04006142</t>
  </si>
  <si>
    <t>Lyng</t>
  </si>
  <si>
    <t>E04006143</t>
  </si>
  <si>
    <t>Mattishall</t>
  </si>
  <si>
    <t>E04006144</t>
  </si>
  <si>
    <t>Merton</t>
  </si>
  <si>
    <t>E04006145</t>
  </si>
  <si>
    <t>Mileham</t>
  </si>
  <si>
    <t>E04006146</t>
  </si>
  <si>
    <t>Mundford</t>
  </si>
  <si>
    <t>E04006147</t>
  </si>
  <si>
    <t>Narborough</t>
  </si>
  <si>
    <t>E04006148</t>
  </si>
  <si>
    <t>Narford*</t>
  </si>
  <si>
    <t>E04006149</t>
  </si>
  <si>
    <t>Necton</t>
  </si>
  <si>
    <t>E04006150</t>
  </si>
  <si>
    <t>New Buckenham</t>
  </si>
  <si>
    <t>E04006151</t>
  </si>
  <si>
    <t>Newton by Castle Acre*</t>
  </si>
  <si>
    <t>E04006152</t>
  </si>
  <si>
    <t>North Elmham</t>
  </si>
  <si>
    <t>E04006153</t>
  </si>
  <si>
    <t>North Lopham</t>
  </si>
  <si>
    <t>E04006154</t>
  </si>
  <si>
    <t>North Pickenham</t>
  </si>
  <si>
    <t>E04006155</t>
  </si>
  <si>
    <t>North Tuddenham</t>
  </si>
  <si>
    <t>E04006156</t>
  </si>
  <si>
    <t>Old Buckenham</t>
  </si>
  <si>
    <t>E04006157</t>
  </si>
  <si>
    <t>Ovington</t>
  </si>
  <si>
    <t>E04006158</t>
  </si>
  <si>
    <t>Oxborough</t>
  </si>
  <si>
    <t>E04006159</t>
  </si>
  <si>
    <t>Quidenham</t>
  </si>
  <si>
    <t>E04006160</t>
  </si>
  <si>
    <t>Riddlesworth*</t>
  </si>
  <si>
    <t>E04006161</t>
  </si>
  <si>
    <t>Rocklands</t>
  </si>
  <si>
    <t>E04006162</t>
  </si>
  <si>
    <t>Roudham and Larling</t>
  </si>
  <si>
    <t>E04006163</t>
  </si>
  <si>
    <t>Rougham</t>
  </si>
  <si>
    <t>E04006164</t>
  </si>
  <si>
    <t>Saham Toney</t>
  </si>
  <si>
    <t>E04006165</t>
  </si>
  <si>
    <t>Scarning</t>
  </si>
  <si>
    <t>E04006166</t>
  </si>
  <si>
    <t>Scoulton</t>
  </si>
  <si>
    <t>E04006167</t>
  </si>
  <si>
    <t>Shipdham</t>
  </si>
  <si>
    <t>E04006168</t>
  </si>
  <si>
    <t>Shropham</t>
  </si>
  <si>
    <t>E04006169</t>
  </si>
  <si>
    <t>Snetterton</t>
  </si>
  <si>
    <t>E04006170</t>
  </si>
  <si>
    <t>South Acre</t>
  </si>
  <si>
    <t>E04006171</t>
  </si>
  <si>
    <t>South Lopham</t>
  </si>
  <si>
    <t>E04006172</t>
  </si>
  <si>
    <t>South Pickenham*</t>
  </si>
  <si>
    <t>E04006173</t>
  </si>
  <si>
    <t>Sparham</t>
  </si>
  <si>
    <t>E04006174</t>
  </si>
  <si>
    <t>Sporle with Palgrave</t>
  </si>
  <si>
    <t>E04006175</t>
  </si>
  <si>
    <t>Stanfield</t>
  </si>
  <si>
    <t>E04006176</t>
  </si>
  <si>
    <t>Stanford*</t>
  </si>
  <si>
    <t>E04006177</t>
  </si>
  <si>
    <t>Stow Bedon</t>
  </si>
  <si>
    <t>E04006178</t>
  </si>
  <si>
    <t>Sturston*</t>
  </si>
  <si>
    <t>E04006179</t>
  </si>
  <si>
    <t>Swaffham</t>
  </si>
  <si>
    <t>E04006180</t>
  </si>
  <si>
    <t>Swanton Morley</t>
  </si>
  <si>
    <t>E04006181</t>
  </si>
  <si>
    <t>Thetford</t>
  </si>
  <si>
    <t>E04006182</t>
  </si>
  <si>
    <t>Thompson</t>
  </si>
  <si>
    <t>E04006183</t>
  </si>
  <si>
    <t>Tittleshall</t>
  </si>
  <si>
    <t>E04006184</t>
  </si>
  <si>
    <t>Tottington*</t>
  </si>
  <si>
    <t>E04006185</t>
  </si>
  <si>
    <t>Twyford*</t>
  </si>
  <si>
    <t>E04006186</t>
  </si>
  <si>
    <t>Watton</t>
  </si>
  <si>
    <t>E04006187</t>
  </si>
  <si>
    <t>Weasenham All Saints</t>
  </si>
  <si>
    <t>E04006188</t>
  </si>
  <si>
    <t>Weasenham St. Peter</t>
  </si>
  <si>
    <t>E04006189</t>
  </si>
  <si>
    <t>Weeting-with-Broomhill</t>
  </si>
  <si>
    <t>E04006190</t>
  </si>
  <si>
    <t>Wellingham*</t>
  </si>
  <si>
    <t>E04006191</t>
  </si>
  <si>
    <t>Wendling</t>
  </si>
  <si>
    <t>E04006192</t>
  </si>
  <si>
    <t>Whinburgh and Westfield</t>
  </si>
  <si>
    <t>E04006193</t>
  </si>
  <si>
    <t>Whissonsett</t>
  </si>
  <si>
    <t>E04006194</t>
  </si>
  <si>
    <t>Wretham</t>
  </si>
  <si>
    <t>E04006195</t>
  </si>
  <si>
    <t>Yaxham</t>
  </si>
  <si>
    <t>E04006196</t>
  </si>
  <si>
    <t>Breckland</t>
  </si>
  <si>
    <t>E07000143</t>
  </si>
  <si>
    <t>Broadland</t>
  </si>
  <si>
    <t>E07000144</t>
  </si>
  <si>
    <t>Great Yarmouth</t>
  </si>
  <si>
    <t>E07000145</t>
  </si>
  <si>
    <t>King's Lynn and West Norfolk</t>
  </si>
  <si>
    <t>E07000146</t>
  </si>
  <si>
    <t>North Norfolk</t>
  </si>
  <si>
    <t>E07000147</t>
  </si>
  <si>
    <t>Norwich</t>
  </si>
  <si>
    <t>E07000148</t>
  </si>
  <si>
    <t>South Norfolk</t>
  </si>
  <si>
    <t>E07000149</t>
  </si>
  <si>
    <t>Norfolk</t>
  </si>
  <si>
    <t>E10000020</t>
  </si>
  <si>
    <t>East of England</t>
  </si>
  <si>
    <t>E12000006</t>
  </si>
  <si>
    <t>E92000001</t>
  </si>
  <si>
    <t>Parish</t>
  </si>
  <si>
    <t>Parish code</t>
  </si>
  <si>
    <t>Ward code</t>
  </si>
  <si>
    <t>District code</t>
  </si>
  <si>
    <t>BRMA</t>
  </si>
  <si>
    <t>Comparators</t>
  </si>
  <si>
    <t>Central Norfolk &amp; Norwich</t>
  </si>
  <si>
    <t>Age profile</t>
  </si>
  <si>
    <t>Household composition</t>
  </si>
  <si>
    <t>Household size</t>
  </si>
  <si>
    <t>Kings Lynn</t>
  </si>
  <si>
    <t>Wissey</t>
  </si>
  <si>
    <t>E05005756</t>
  </si>
  <si>
    <t>Second and Long Term Empty homes and RES</t>
  </si>
  <si>
    <t>Attleborough (Town)</t>
  </si>
  <si>
    <t>N/A</t>
  </si>
  <si>
    <t>Lettings</t>
  </si>
  <si>
    <t>East Guiltcross</t>
  </si>
  <si>
    <t>E05005729</t>
  </si>
  <si>
    <t>Eynsford</t>
  </si>
  <si>
    <t>E05005730</t>
  </si>
  <si>
    <t>Mid Forest</t>
  </si>
  <si>
    <t>E05005735</t>
  </si>
  <si>
    <t>Launditch</t>
  </si>
  <si>
    <t>E05005734</t>
  </si>
  <si>
    <t>Taverner</t>
  </si>
  <si>
    <t>E05005743</t>
  </si>
  <si>
    <t>Queen's</t>
  </si>
  <si>
    <t>E05005738</t>
  </si>
  <si>
    <t>Upper Wensum</t>
  </si>
  <si>
    <t>E05005750</t>
  </si>
  <si>
    <t>West Guiltcross</t>
  </si>
  <si>
    <t>E05005755</t>
  </si>
  <si>
    <t>Haggard de Toni</t>
  </si>
  <si>
    <t>E05005731</t>
  </si>
  <si>
    <t>Harling and Heathlands</t>
  </si>
  <si>
    <t>E05005732</t>
  </si>
  <si>
    <t>Bury St Edmunds</t>
  </si>
  <si>
    <t>Templar</t>
  </si>
  <si>
    <t>E05005744</t>
  </si>
  <si>
    <t>Hermitage</t>
  </si>
  <si>
    <t>E05005733</t>
  </si>
  <si>
    <t>Conifer</t>
  </si>
  <si>
    <t>E05005724</t>
  </si>
  <si>
    <t>Upper Yare</t>
  </si>
  <si>
    <t>E05005751</t>
  </si>
  <si>
    <t>Weeting</t>
  </si>
  <si>
    <t>E05005754</t>
  </si>
  <si>
    <t>Dereham (Town)</t>
  </si>
  <si>
    <t>E05005725</t>
  </si>
  <si>
    <t>Two Rivers</t>
  </si>
  <si>
    <t>E05005749</t>
  </si>
  <si>
    <t>E05005742</t>
  </si>
  <si>
    <t>Springvale and Scarning</t>
  </si>
  <si>
    <t>E05005740</t>
  </si>
  <si>
    <t>All Saints</t>
  </si>
  <si>
    <t>E05005721</t>
  </si>
  <si>
    <t>Wayland</t>
  </si>
  <si>
    <t>E05005753</t>
  </si>
  <si>
    <t>Nar Valley</t>
  </si>
  <si>
    <t>E05005736</t>
  </si>
  <si>
    <t>E05005737</t>
  </si>
  <si>
    <t>Buckenham</t>
  </si>
  <si>
    <t>E05005722</t>
  </si>
  <si>
    <t>E05005739</t>
  </si>
  <si>
    <t>E05005741</t>
  </si>
  <si>
    <t>Thetford (Town)</t>
  </si>
  <si>
    <t>E05005746</t>
  </si>
  <si>
    <t>E05005752</t>
  </si>
  <si>
    <t>Population by Age - Census 2011 QS103EW</t>
  </si>
  <si>
    <t>0 to 4</t>
  </si>
  <si>
    <t>5 to 9</t>
  </si>
  <si>
    <t>10 to 14</t>
  </si>
  <si>
    <t>15 to 19</t>
  </si>
  <si>
    <t>20 to 24</t>
  </si>
  <si>
    <t>25 to 29</t>
  </si>
  <si>
    <t>30 to 34</t>
  </si>
  <si>
    <t>35 to 39</t>
  </si>
  <si>
    <t>40 to 44</t>
  </si>
  <si>
    <t>45 to 49</t>
  </si>
  <si>
    <t>50 to 54</t>
  </si>
  <si>
    <t>55 to 59</t>
  </si>
  <si>
    <t>60 to 64</t>
  </si>
  <si>
    <t>65 to 69</t>
  </si>
  <si>
    <t>70 to 74</t>
  </si>
  <si>
    <t>75+</t>
  </si>
  <si>
    <t>Under 16s (%)</t>
  </si>
  <si>
    <t>17 to 64 (%)</t>
  </si>
  <si>
    <t>65+ (%)</t>
  </si>
  <si>
    <t>Under 16s (n)</t>
  </si>
  <si>
    <t>17 to 64 (n)</t>
  </si>
  <si>
    <t>65+ (n)</t>
  </si>
  <si>
    <t>Age under 1</t>
  </si>
  <si>
    <t>Age 1</t>
  </si>
  <si>
    <t>Age 2</t>
  </si>
  <si>
    <t>Age 3</t>
  </si>
  <si>
    <t>Age 4</t>
  </si>
  <si>
    <t>Age 5</t>
  </si>
  <si>
    <t>Age 6</t>
  </si>
  <si>
    <t>Age 7</t>
  </si>
  <si>
    <t>Age 8</t>
  </si>
  <si>
    <t>Age 9</t>
  </si>
  <si>
    <t>Age 10</t>
  </si>
  <si>
    <t>Age 11</t>
  </si>
  <si>
    <t>Age 12</t>
  </si>
  <si>
    <t>Age 13</t>
  </si>
  <si>
    <t>Age 14</t>
  </si>
  <si>
    <t>Age 15</t>
  </si>
  <si>
    <t>Age 16</t>
  </si>
  <si>
    <t>Age 17</t>
  </si>
  <si>
    <t>Age 18</t>
  </si>
  <si>
    <t>Age 19</t>
  </si>
  <si>
    <t>Age 20</t>
  </si>
  <si>
    <t>Age 21</t>
  </si>
  <si>
    <t>Age 22</t>
  </si>
  <si>
    <t>Age 23</t>
  </si>
  <si>
    <t>Age 24</t>
  </si>
  <si>
    <t>Age 25</t>
  </si>
  <si>
    <t>Age 26</t>
  </si>
  <si>
    <t>Age 27</t>
  </si>
  <si>
    <t>Age 28</t>
  </si>
  <si>
    <t>Age 29</t>
  </si>
  <si>
    <t>Age 30</t>
  </si>
  <si>
    <t>Age 31</t>
  </si>
  <si>
    <t>Age 32</t>
  </si>
  <si>
    <t>Age 33</t>
  </si>
  <si>
    <t>Age 34</t>
  </si>
  <si>
    <t>Age 35</t>
  </si>
  <si>
    <t>Age 36</t>
  </si>
  <si>
    <t>Age 37</t>
  </si>
  <si>
    <t>Age 38</t>
  </si>
  <si>
    <t>Age 39</t>
  </si>
  <si>
    <t>Age 40</t>
  </si>
  <si>
    <t>Age 41</t>
  </si>
  <si>
    <t>Age 42</t>
  </si>
  <si>
    <t>Age 43</t>
  </si>
  <si>
    <t>Age 44</t>
  </si>
  <si>
    <t>Age 45</t>
  </si>
  <si>
    <t>Age 46</t>
  </si>
  <si>
    <t>Age 47</t>
  </si>
  <si>
    <t>Age 48</t>
  </si>
  <si>
    <t>Age 49</t>
  </si>
  <si>
    <t>Age 50</t>
  </si>
  <si>
    <t>Age 51</t>
  </si>
  <si>
    <t>Age 52</t>
  </si>
  <si>
    <t>Age 53</t>
  </si>
  <si>
    <t>Age 54</t>
  </si>
  <si>
    <t>Age 55</t>
  </si>
  <si>
    <t>Age 56</t>
  </si>
  <si>
    <t>Age 57</t>
  </si>
  <si>
    <t>Age 58</t>
  </si>
  <si>
    <t>Age 59</t>
  </si>
  <si>
    <t>Age 60</t>
  </si>
  <si>
    <t>Age 61</t>
  </si>
  <si>
    <t>Age 62</t>
  </si>
  <si>
    <t>Age 63</t>
  </si>
  <si>
    <t>Age 64</t>
  </si>
  <si>
    <t>Age 65</t>
  </si>
  <si>
    <t>Age 66</t>
  </si>
  <si>
    <t>Age 67</t>
  </si>
  <si>
    <t>Age 68</t>
  </si>
  <si>
    <t>Age 69</t>
  </si>
  <si>
    <t>Age 70</t>
  </si>
  <si>
    <t>Age 71</t>
  </si>
  <si>
    <t>Age 72</t>
  </si>
  <si>
    <t>Age 73</t>
  </si>
  <si>
    <t>Age 74</t>
  </si>
  <si>
    <t>Age 75</t>
  </si>
  <si>
    <t>Age 76</t>
  </si>
  <si>
    <t>Age 77</t>
  </si>
  <si>
    <t>Age 78</t>
  </si>
  <si>
    <t>Age 79</t>
  </si>
  <si>
    <t>Age 80</t>
  </si>
  <si>
    <t>Age 81</t>
  </si>
  <si>
    <t>Age 82</t>
  </si>
  <si>
    <t>Age 83</t>
  </si>
  <si>
    <t>Age 84</t>
  </si>
  <si>
    <t>Age 85</t>
  </si>
  <si>
    <t>Age 86</t>
  </si>
  <si>
    <t>Age 87</t>
  </si>
  <si>
    <t>Age 88</t>
  </si>
  <si>
    <t>Age 89</t>
  </si>
  <si>
    <t>Age 90</t>
  </si>
  <si>
    <t>Age 91</t>
  </si>
  <si>
    <t>Age 92</t>
  </si>
  <si>
    <t>Age 93</t>
  </si>
  <si>
    <t>Age 94</t>
  </si>
  <si>
    <t>Age 95</t>
  </si>
  <si>
    <t>Age 96</t>
  </si>
  <si>
    <t>Age 97</t>
  </si>
  <si>
    <t>Age 98</t>
  </si>
  <si>
    <t>Age 99</t>
  </si>
  <si>
    <t>Age 100 and over</t>
  </si>
  <si>
    <t>-</t>
  </si>
  <si>
    <t>National Statistics policy is that estimates published for any geographical area are aggregations of whole output areas, the lowest geographical level for which census estimates are produced. This ensures that estimates can be released for any area which contains at least one output area, and contains the minimum population to ensure confidentiality (100 persons and 40 households). Any excluded parish has a very small population and has been assigned to an output area in national statistics tables, so for the lowest level estimates possible for missing parishes please refer to the estimates published for that output area.</t>
  </si>
  <si>
    <t>Households by tenure - QS405EW</t>
  </si>
  <si>
    <t>All Households</t>
  </si>
  <si>
    <t>Owned with a mortgage or loan</t>
  </si>
  <si>
    <t>Owned: Owned outright</t>
  </si>
  <si>
    <t>Owned: Owned with a mortgage or loan</t>
  </si>
  <si>
    <t>Shared ownership (part owned and part rented)</t>
  </si>
  <si>
    <t>Social rented: Total</t>
  </si>
  <si>
    <t>Private rented: Total</t>
  </si>
  <si>
    <t xml:space="preserve">King's Lynn </t>
  </si>
  <si>
    <t>Accommodation type by household QS402EW</t>
  </si>
  <si>
    <t>All households</t>
  </si>
  <si>
    <t>Detached house or bungalow</t>
  </si>
  <si>
    <t>Semi-detached house or bungalow</t>
  </si>
  <si>
    <t>Terraced house or bungalow</t>
  </si>
  <si>
    <t>Flat, maisonette or apartment</t>
  </si>
  <si>
    <t>Caravan or other mobile or temporary structure</t>
  </si>
  <si>
    <t>Unshared dwellings</t>
  </si>
  <si>
    <t>Shared dwellings</t>
  </si>
  <si>
    <t>Unshared dwelling: Whole house or bungalow: Detached</t>
  </si>
  <si>
    <t>Unshared dwelling: Whole house or bungalow: Semi-detached</t>
  </si>
  <si>
    <t>Unshared dwelling: Whole house or bungalow: Terraced (including end-terrace)</t>
  </si>
  <si>
    <t>Unshared dwelling: Flat, maisonette or apartment: Total</t>
  </si>
  <si>
    <t>Unshared dwelling: Caravan or other mobile or temporary structure</t>
  </si>
  <si>
    <t>Unshared dwelling: Total</t>
  </si>
  <si>
    <t>Shared dwelling</t>
  </si>
  <si>
    <t>Number of bedrooms - QS411EW</t>
  </si>
  <si>
    <t>All categories: Number of bedrooms</t>
  </si>
  <si>
    <t>No bedrooms</t>
  </si>
  <si>
    <t>1 bedroom</t>
  </si>
  <si>
    <t>2 bedrooms</t>
  </si>
  <si>
    <t>3 bedrooms</t>
  </si>
  <si>
    <t>4 bedrooms</t>
  </si>
  <si>
    <t>5 or more bedrooms</t>
  </si>
  <si>
    <t>Second and Long Term Empty homes</t>
  </si>
  <si>
    <t>Long Term Empty</t>
  </si>
  <si>
    <t>Second %</t>
  </si>
  <si>
    <t>Empty %</t>
  </si>
  <si>
    <t>Current social housing stock by parish and bedrooms</t>
  </si>
  <si>
    <t>Bungalow</t>
  </si>
  <si>
    <t>House</t>
  </si>
  <si>
    <t>Maisonette</t>
  </si>
  <si>
    <t>Newton by Castle Acre</t>
  </si>
  <si>
    <t>Gateley</t>
  </si>
  <si>
    <t>South Pickenham</t>
  </si>
  <si>
    <t>Weasenham St Peter</t>
  </si>
  <si>
    <t>Sales 1BF</t>
  </si>
  <si>
    <t>Sales 2BF</t>
  </si>
  <si>
    <t>Sales 2BH</t>
  </si>
  <si>
    <t>Sales 3BH</t>
  </si>
  <si>
    <t>Sales 4BH</t>
  </si>
  <si>
    <t>Rents 1B</t>
  </si>
  <si>
    <t>Rents 2B</t>
  </si>
  <si>
    <t>Rents 3B</t>
  </si>
  <si>
    <t>Rents 4B</t>
  </si>
  <si>
    <t>Aff ratio</t>
  </si>
  <si>
    <t>7:1</t>
  </si>
  <si>
    <t>9:1</t>
  </si>
  <si>
    <t>8:1</t>
  </si>
  <si>
    <t xml:space="preserve">Live in parish total </t>
  </si>
  <si>
    <t>No</t>
  </si>
  <si>
    <t>Mon-Sat</t>
  </si>
  <si>
    <t>All</t>
  </si>
  <si>
    <t>Mon-Fri</t>
  </si>
  <si>
    <t>Sat</t>
  </si>
  <si>
    <t>Gross Weekly Pay (All full time workers) - ASHE</t>
  </si>
  <si>
    <t>Lower quartile</t>
  </si>
  <si>
    <t>Weekly gross earnings by residence (Full time workers)</t>
  </si>
  <si>
    <t>General needs = 'standard' housing association stock</t>
  </si>
  <si>
    <t>Sheltered = designed for elderly people with ability to summon help</t>
  </si>
  <si>
    <t>Shared ownership = part rent, part buy housing</t>
  </si>
  <si>
    <t>Housing register applicants - need easy access</t>
  </si>
  <si>
    <t>Mon-Thu limited</t>
  </si>
  <si>
    <t>Tue limited</t>
  </si>
  <si>
    <t>Mon limited</t>
  </si>
  <si>
    <t>Mon &amp; Thu limited</t>
  </si>
  <si>
    <t>Roudham</t>
  </si>
  <si>
    <t>Affordable housing stock by parish and bedrooms (Breckland only)</t>
  </si>
  <si>
    <t>Housing register and lettings (Breckland only)</t>
  </si>
  <si>
    <t>6:1</t>
  </si>
  <si>
    <t>383..5</t>
  </si>
  <si>
    <t>Housing register applicants - live in parish</t>
  </si>
  <si>
    <t>Lettings - Number of properties let in past year, by size</t>
  </si>
  <si>
    <t>Wed am only</t>
  </si>
  <si>
    <t>Median FT</t>
  </si>
  <si>
    <t>BrecklandGeneral Needs</t>
  </si>
  <si>
    <t>House prices, rental prices and affordability</t>
  </si>
  <si>
    <t>Source: Hometrack 2017</t>
  </si>
  <si>
    <t>The Buckenhams &amp; Banham</t>
  </si>
  <si>
    <t>10:1</t>
  </si>
  <si>
    <t>Lincoln</t>
  </si>
  <si>
    <t>Guiltcross</t>
  </si>
  <si>
    <t>Forest</t>
  </si>
  <si>
    <t>All  Saints &amp; Wayland</t>
  </si>
  <si>
    <t>Bedingfield</t>
  </si>
  <si>
    <t>Shipdham with Scarning</t>
  </si>
  <si>
    <t>2022 RP properties</t>
  </si>
  <si>
    <t>Mon, Wed &amp; Fri am</t>
  </si>
  <si>
    <t>Mon-Fri AM</t>
  </si>
  <si>
    <t>Fri limited</t>
  </si>
  <si>
    <t>Live in parish Bronze</t>
  </si>
  <si>
    <t>Live in parish Silver</t>
  </si>
  <si>
    <t>Live in parish Gold</t>
  </si>
  <si>
    <t>Live in parish Emergency</t>
  </si>
  <si>
    <t>Bronze easy</t>
  </si>
  <si>
    <t>Silver easy</t>
  </si>
  <si>
    <t>Gold easy</t>
  </si>
  <si>
    <t>Emergency easy</t>
  </si>
  <si>
    <t>Total easy</t>
  </si>
  <si>
    <t>2021 population</t>
  </si>
  <si>
    <t>2021 housing association props</t>
  </si>
  <si>
    <t>Parish Profile Data - Breckland data updated autumn 2023</t>
  </si>
  <si>
    <t>Local authority revenues and housing data, 2023</t>
  </si>
  <si>
    <t>Source: ARP 2023, covers number of long term empties and 2nd homes per parish</t>
  </si>
  <si>
    <t>Local authority housing team data, 2022</t>
  </si>
  <si>
    <t>Hometrack data, 2023</t>
  </si>
  <si>
    <t>11:1</t>
  </si>
  <si>
    <t>9.9:1</t>
  </si>
  <si>
    <t>7.7:1</t>
  </si>
  <si>
    <t>Local authority housing team data, 2023</t>
  </si>
  <si>
    <t>Sustainability</t>
  </si>
  <si>
    <t>2023 population</t>
  </si>
  <si>
    <t>Tue &amp; Fri</t>
  </si>
  <si>
    <t>Thu limited</t>
  </si>
  <si>
    <t>ASHE 2023 - No data available below district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</si>
</sst>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
    <numFmt numFmtId="165" formatCode="#,##0.0"/>
  </numFmts>
  <fonts count="4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0"/>
      <color theme="1"/>
      <name val="Calibri"/>
      <family val="2"/>
      <scheme val="minor"/>
    </font>
    <font>
      <sz val="12"/>
      <color theme="1"/>
      <name val="Calibri"/>
      <family val="2"/>
      <scheme val="minor"/>
    </font>
    <font>
      <b/>
      <sz val="14"/>
      <color theme="1"/>
      <name val="Calibri"/>
      <family val="2"/>
      <scheme val="minor"/>
    </font>
    <font>
      <u/>
      <sz val="12"/>
      <color theme="10"/>
      <name val="Arial"/>
      <family val="2"/>
    </font>
    <font>
      <u/>
      <sz val="12"/>
      <color theme="10"/>
      <name val="Calibri"/>
      <family val="2"/>
      <scheme val="minor"/>
    </font>
    <font>
      <i/>
      <sz val="10"/>
      <color theme="1"/>
      <name val="Calibri"/>
      <family val="2"/>
      <scheme val="minor"/>
    </font>
    <font>
      <b/>
      <sz val="10"/>
      <name val="Arial"/>
      <family val="2"/>
    </font>
    <font>
      <sz val="10"/>
      <name val="Calibri"/>
      <family val="2"/>
      <scheme val="minor"/>
    </font>
    <font>
      <sz val="14"/>
      <color theme="1"/>
      <name val="Calibri"/>
      <family val="2"/>
      <scheme val="minor"/>
    </font>
    <font>
      <sz val="10"/>
      <name val="Arial"/>
      <family val="2"/>
    </font>
    <font>
      <b/>
      <sz val="12"/>
      <name val="Arial"/>
      <family val="2"/>
    </font>
    <font>
      <b/>
      <sz val="14"/>
      <name val="Calibri"/>
      <family val="2"/>
      <scheme val="minor"/>
    </font>
    <font>
      <b/>
      <sz val="10"/>
      <color theme="1"/>
      <name val="Calibri"/>
      <family val="2"/>
      <scheme val="minor"/>
    </font>
    <font>
      <sz val="10"/>
      <color indexed="8"/>
      <name val="Arial"/>
      <family val="2"/>
    </font>
    <font>
      <u/>
      <sz val="12"/>
      <name val="Calibri"/>
      <family val="2"/>
      <scheme val="minor"/>
    </font>
    <font>
      <sz val="11"/>
      <name val="Calibri"/>
      <family val="2"/>
      <scheme val="minor"/>
    </font>
    <font>
      <b/>
      <sz val="12"/>
      <color theme="1"/>
      <name val="Arial"/>
      <family val="2"/>
    </font>
    <font>
      <b/>
      <sz val="11"/>
      <name val="Calibri"/>
      <family val="2"/>
      <scheme val="minor"/>
    </font>
    <font>
      <sz val="14"/>
      <color rgb="FFFF0000"/>
      <name val="Calibri"/>
      <family val="2"/>
      <scheme val="minor"/>
    </font>
    <font>
      <sz val="12"/>
      <name val="Arial"/>
      <family val="2"/>
    </font>
    <font>
      <sz val="12"/>
      <color theme="1"/>
      <name val="Arial"/>
      <family val="2"/>
    </font>
    <font>
      <sz val="12"/>
      <color theme="0"/>
      <name val="Arial"/>
      <family val="2"/>
    </font>
    <font>
      <sz val="12"/>
      <color rgb="FF9C0006"/>
      <name val="Arial"/>
      <family val="2"/>
    </font>
    <font>
      <b/>
      <sz val="12"/>
      <color rgb="FFFA7D00"/>
      <name val="Arial"/>
      <family val="2"/>
    </font>
    <font>
      <b/>
      <sz val="12"/>
      <color theme="0"/>
      <name val="Arial"/>
      <family val="2"/>
    </font>
    <font>
      <i/>
      <sz val="12"/>
      <color rgb="FF7F7F7F"/>
      <name val="Arial"/>
      <family val="2"/>
    </font>
    <font>
      <sz val="12"/>
      <color rgb="FF006100"/>
      <name val="Arial"/>
      <family val="2"/>
    </font>
    <font>
      <b/>
      <sz val="15"/>
      <color theme="3"/>
      <name val="Arial"/>
      <family val="2"/>
    </font>
    <font>
      <b/>
      <sz val="13"/>
      <color theme="3"/>
      <name val="Arial"/>
      <family val="2"/>
    </font>
    <font>
      <b/>
      <sz val="11"/>
      <color theme="3"/>
      <name val="Arial"/>
      <family val="2"/>
    </font>
    <font>
      <sz val="12"/>
      <color rgb="FF3F3F76"/>
      <name val="Arial"/>
      <family val="2"/>
    </font>
    <font>
      <sz val="12"/>
      <color rgb="FFFA7D00"/>
      <name val="Arial"/>
      <family val="2"/>
    </font>
    <font>
      <sz val="12"/>
      <color rgb="FF9C6500"/>
      <name val="Arial"/>
      <family val="2"/>
    </font>
    <font>
      <b/>
      <sz val="12"/>
      <color rgb="FF3F3F3F"/>
      <name val="Arial"/>
      <family val="2"/>
    </font>
    <font>
      <sz val="12"/>
      <color rgb="FFFF0000"/>
      <name val="Arial"/>
      <family val="2"/>
    </font>
    <font>
      <sz val="10.5"/>
      <color theme="1"/>
      <name val="Calibri"/>
      <family val="2"/>
      <scheme val="minor"/>
    </font>
    <font>
      <u/>
      <sz val="12"/>
      <name val="Arial"/>
      <family val="2"/>
    </font>
  </fonts>
  <fills count="47">
    <fill>
      <patternFill patternType="none"/>
    </fill>
    <fill>
      <patternFill patternType="gray125"/>
    </fill>
    <fill>
      <patternFill patternType="solid">
        <fgColor theme="8" tint="0.39997558519241921"/>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rgb="FFFFFF0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0"/>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auto="1"/>
      </bottom>
      <diagonal/>
    </border>
    <border>
      <left/>
      <right/>
      <top style="thick">
        <color indexed="64"/>
      </top>
      <bottom style="thin">
        <color auto="1"/>
      </bottom>
      <diagonal/>
    </border>
    <border>
      <left style="thick">
        <color indexed="64"/>
      </left>
      <right/>
      <top style="thick">
        <color indexed="64"/>
      </top>
      <bottom style="thick">
        <color indexed="64"/>
      </bottom>
      <diagonal/>
    </border>
    <border>
      <left/>
      <right/>
      <top style="thick">
        <color indexed="64"/>
      </top>
      <bottom/>
      <diagonal/>
    </border>
    <border>
      <left/>
      <right/>
      <top style="thick">
        <color indexed="64"/>
      </top>
      <bottom style="thick">
        <color indexed="64"/>
      </bottom>
      <diagonal/>
    </border>
    <border>
      <left/>
      <right/>
      <top/>
      <bottom style="thick">
        <color indexed="64"/>
      </bottom>
      <diagonal/>
    </border>
    <border>
      <left style="thick">
        <color indexed="64"/>
      </left>
      <right/>
      <top/>
      <bottom/>
      <diagonal/>
    </border>
    <border>
      <left/>
      <right style="thick">
        <color indexed="64"/>
      </right>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style="thick">
        <color indexed="64"/>
      </left>
      <right style="thick">
        <color indexed="64"/>
      </right>
      <top style="thick">
        <color indexed="64"/>
      </top>
      <bottom style="thick">
        <color indexed="64"/>
      </bottom>
      <diagonal/>
    </border>
    <border>
      <left/>
      <right style="thin">
        <color theme="0" tint="-0.249977111117893"/>
      </right>
      <top style="thin">
        <color theme="0" tint="-0.249977111117893"/>
      </top>
      <bottom style="thin">
        <color theme="0" tint="-0.249977111117893"/>
      </bottom>
      <diagonal/>
    </border>
    <border>
      <left/>
      <right style="thick">
        <color indexed="64"/>
      </right>
      <top style="thick">
        <color indexed="64"/>
      </top>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0">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10" fillId="0" borderId="0"/>
    <xf numFmtId="0" fontId="13" fillId="0" borderId="0"/>
    <xf numFmtId="0" fontId="14" fillId="0" borderId="0"/>
    <xf numFmtId="0" fontId="17" fillId="0" borderId="0"/>
    <xf numFmtId="43" fontId="1" fillId="0" borderId="0" applyFont="0" applyFill="0" applyBorder="0" applyAlignment="0" applyProtection="0"/>
    <xf numFmtId="0" fontId="13" fillId="0" borderId="0"/>
    <xf numFmtId="0" fontId="13" fillId="0" borderId="0"/>
    <xf numFmtId="0" fontId="13" fillId="0" borderId="0"/>
    <xf numFmtId="0" fontId="1" fillId="0" borderId="0"/>
    <xf numFmtId="0" fontId="17" fillId="0" borderId="0"/>
    <xf numFmtId="0" fontId="10" fillId="0" borderId="0"/>
    <xf numFmtId="0" fontId="13" fillId="0" borderId="0"/>
    <xf numFmtId="0" fontId="13" fillId="0" borderId="0"/>
    <xf numFmtId="0" fontId="13" fillId="0" borderId="0"/>
    <xf numFmtId="0" fontId="24" fillId="24" borderId="0" applyNumberFormat="0" applyBorder="0" applyAlignment="0" applyProtection="0"/>
    <xf numFmtId="0" fontId="24" fillId="28" borderId="0" applyNumberFormat="0" applyBorder="0" applyAlignment="0" applyProtection="0"/>
    <xf numFmtId="0" fontId="24" fillId="32" borderId="0" applyNumberFormat="0" applyBorder="0" applyAlignment="0" applyProtection="0"/>
    <xf numFmtId="0" fontId="24" fillId="36" borderId="0" applyNumberFormat="0" applyBorder="0" applyAlignment="0" applyProtection="0"/>
    <xf numFmtId="0" fontId="24" fillId="40" borderId="0" applyNumberFormat="0" applyBorder="0" applyAlignment="0" applyProtection="0"/>
    <xf numFmtId="0" fontId="24" fillId="44" borderId="0" applyNumberFormat="0" applyBorder="0" applyAlignment="0" applyProtection="0"/>
    <xf numFmtId="0" fontId="24" fillId="25" borderId="0" applyNumberFormat="0" applyBorder="0" applyAlignment="0" applyProtection="0"/>
    <xf numFmtId="0" fontId="24" fillId="29" borderId="0" applyNumberFormat="0" applyBorder="0" applyAlignment="0" applyProtection="0"/>
    <xf numFmtId="0" fontId="24" fillId="33" borderId="0" applyNumberFormat="0" applyBorder="0" applyAlignment="0" applyProtection="0"/>
    <xf numFmtId="0" fontId="24" fillId="37" borderId="0" applyNumberFormat="0" applyBorder="0" applyAlignment="0" applyProtection="0"/>
    <xf numFmtId="0" fontId="24" fillId="41" borderId="0" applyNumberFormat="0" applyBorder="0" applyAlignment="0" applyProtection="0"/>
    <xf numFmtId="0" fontId="24" fillId="45"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25" fillId="34" borderId="0" applyNumberFormat="0" applyBorder="0" applyAlignment="0" applyProtection="0"/>
    <xf numFmtId="0" fontId="25" fillId="38" borderId="0" applyNumberFormat="0" applyBorder="0" applyAlignment="0" applyProtection="0"/>
    <xf numFmtId="0" fontId="25" fillId="42" borderId="0" applyNumberFormat="0" applyBorder="0" applyAlignment="0" applyProtection="0"/>
    <xf numFmtId="0" fontId="25" fillId="46"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25" fillId="31" borderId="0" applyNumberFormat="0" applyBorder="0" applyAlignment="0" applyProtection="0"/>
    <xf numFmtId="0" fontId="25" fillId="35" borderId="0" applyNumberFormat="0" applyBorder="0" applyAlignment="0" applyProtection="0"/>
    <xf numFmtId="0" fontId="25" fillId="39" borderId="0" applyNumberFormat="0" applyBorder="0" applyAlignment="0" applyProtection="0"/>
    <xf numFmtId="0" fontId="25" fillId="43" borderId="0" applyNumberFormat="0" applyBorder="0" applyAlignment="0" applyProtection="0"/>
    <xf numFmtId="0" fontId="26" fillId="17" borderId="0" applyNumberFormat="0" applyBorder="0" applyAlignment="0" applyProtection="0"/>
    <xf numFmtId="0" fontId="27" fillId="20" borderId="25" applyNumberFormat="0" applyAlignment="0" applyProtection="0"/>
    <xf numFmtId="0" fontId="28" fillId="21" borderId="28" applyNumberFormat="0" applyAlignment="0" applyProtection="0"/>
    <xf numFmtId="0" fontId="10" fillId="0" borderId="0"/>
    <xf numFmtId="0" fontId="29" fillId="0" borderId="0" applyNumberFormat="0" applyFill="0" applyBorder="0" applyAlignment="0" applyProtection="0"/>
    <xf numFmtId="0" fontId="30" fillId="16" borderId="0" applyNumberFormat="0" applyBorder="0" applyAlignment="0" applyProtection="0"/>
    <xf numFmtId="0" fontId="31" fillId="0" borderId="22" applyNumberFormat="0" applyFill="0" applyAlignment="0" applyProtection="0"/>
    <xf numFmtId="0" fontId="32" fillId="0" borderId="23" applyNumberFormat="0" applyFill="0" applyAlignment="0" applyProtection="0"/>
    <xf numFmtId="0" fontId="33" fillId="0" borderId="24" applyNumberFormat="0" applyFill="0" applyAlignment="0" applyProtection="0"/>
    <xf numFmtId="0" fontId="33" fillId="0" borderId="0" applyNumberFormat="0" applyFill="0" applyBorder="0" applyAlignment="0" applyProtection="0"/>
    <xf numFmtId="0" fontId="10" fillId="0" borderId="0"/>
    <xf numFmtId="0" fontId="10" fillId="0" borderId="0"/>
    <xf numFmtId="0" fontId="10" fillId="0" borderId="0"/>
    <xf numFmtId="0" fontId="34" fillId="19" borderId="25" applyNumberFormat="0" applyAlignment="0" applyProtection="0"/>
    <xf numFmtId="0" fontId="35" fillId="0" borderId="27" applyNumberFormat="0" applyFill="0" applyAlignment="0" applyProtection="0"/>
    <xf numFmtId="0" fontId="36" fillId="18" borderId="0" applyNumberFormat="0" applyBorder="0" applyAlignment="0" applyProtection="0"/>
    <xf numFmtId="0" fontId="13" fillId="0" borderId="0"/>
    <xf numFmtId="0" fontId="1" fillId="0" borderId="0"/>
    <xf numFmtId="0" fontId="13" fillId="0" borderId="0"/>
    <xf numFmtId="0" fontId="1" fillId="0" borderId="0"/>
    <xf numFmtId="0" fontId="24" fillId="22" borderId="29" applyNumberFormat="0" applyFont="0" applyAlignment="0" applyProtection="0"/>
    <xf numFmtId="0" fontId="37" fillId="20" borderId="26" applyNumberFormat="0" applyAlignment="0" applyProtection="0"/>
    <xf numFmtId="9" fontId="24" fillId="0" borderId="0" applyFont="0" applyFill="0" applyBorder="0" applyAlignment="0" applyProtection="0"/>
    <xf numFmtId="0" fontId="13" fillId="0" borderId="0">
      <alignment textRotation="90"/>
    </xf>
    <xf numFmtId="0" fontId="13" fillId="0" borderId="0"/>
    <xf numFmtId="0" fontId="13" fillId="0" borderId="0"/>
    <xf numFmtId="0" fontId="13" fillId="0" borderId="0"/>
    <xf numFmtId="0" fontId="13" fillId="0" borderId="0"/>
    <xf numFmtId="0" fontId="14" fillId="0" borderId="0"/>
    <xf numFmtId="0" fontId="20" fillId="0" borderId="30" applyNumberFormat="0" applyFill="0" applyAlignment="0" applyProtection="0"/>
    <xf numFmtId="0" fontId="38" fillId="0" borderId="0" applyNumberFormat="0" applyFill="0" applyBorder="0" applyAlignment="0" applyProtection="0"/>
    <xf numFmtId="0" fontId="13" fillId="0" borderId="0"/>
    <xf numFmtId="0" fontId="13" fillId="0" borderId="0"/>
    <xf numFmtId="0" fontId="13" fillId="0" borderId="0"/>
    <xf numFmtId="0" fontId="13" fillId="0" borderId="0"/>
    <xf numFmtId="0" fontId="10" fillId="0" borderId="0"/>
    <xf numFmtId="0" fontId="13" fillId="0" borderId="0"/>
    <xf numFmtId="0" fontId="13" fillId="0" borderId="0"/>
    <xf numFmtId="0" fontId="1" fillId="0" borderId="0"/>
  </cellStyleXfs>
  <cellXfs count="206">
    <xf numFmtId="0" fontId="0" fillId="0" borderId="0" xfId="0"/>
    <xf numFmtId="0" fontId="3" fillId="0" borderId="0" xfId="0" applyFont="1"/>
    <xf numFmtId="0" fontId="4" fillId="0" borderId="0" xfId="0" applyFont="1"/>
    <xf numFmtId="0" fontId="5" fillId="0" borderId="0" xfId="0" applyFont="1"/>
    <xf numFmtId="0" fontId="5" fillId="0" borderId="0" xfId="0" applyFont="1" applyAlignment="1">
      <alignment horizontal="left"/>
    </xf>
    <xf numFmtId="0" fontId="4" fillId="2" borderId="0" xfId="0" applyFont="1" applyFill="1"/>
    <xf numFmtId="0" fontId="4" fillId="8" borderId="0" xfId="0" applyFont="1" applyFill="1"/>
    <xf numFmtId="0" fontId="12" fillId="9" borderId="0" xfId="0" applyFont="1" applyFill="1"/>
    <xf numFmtId="0" fontId="1" fillId="0" borderId="0" xfId="0" applyFont="1"/>
    <xf numFmtId="0" fontId="4" fillId="10" borderId="0" xfId="0" applyFont="1" applyFill="1"/>
    <xf numFmtId="0" fontId="2" fillId="0" borderId="0" xfId="0" applyFont="1"/>
    <xf numFmtId="0" fontId="19" fillId="0" borderId="0" xfId="8" applyFont="1" applyAlignment="1">
      <alignment horizontal="center" vertical="center"/>
    </xf>
    <xf numFmtId="0" fontId="20" fillId="0" borderId="0" xfId="0" applyFont="1"/>
    <xf numFmtId="0" fontId="5" fillId="8" borderId="0" xfId="0" applyFont="1" applyFill="1"/>
    <xf numFmtId="0" fontId="4" fillId="11" borderId="0" xfId="0" applyFont="1" applyFill="1"/>
    <xf numFmtId="0" fontId="1" fillId="0" borderId="0" xfId="0" applyFont="1" applyAlignment="1">
      <alignment horizontal="center" vertical="center"/>
    </xf>
    <xf numFmtId="16" fontId="1" fillId="0" borderId="0" xfId="0" applyNumberFormat="1" applyFont="1" applyAlignment="1">
      <alignment horizontal="center" vertical="center"/>
    </xf>
    <xf numFmtId="3" fontId="1" fillId="0" borderId="0" xfId="0" applyNumberFormat="1" applyFont="1" applyAlignment="1">
      <alignment horizontal="right" vertical="center"/>
    </xf>
    <xf numFmtId="9" fontId="1" fillId="0" borderId="0" xfId="1" applyFont="1" applyAlignment="1">
      <alignment horizontal="right" vertical="center"/>
    </xf>
    <xf numFmtId="0" fontId="4" fillId="8" borderId="0" xfId="0" applyFont="1" applyFill="1" applyAlignment="1">
      <alignment horizontal="left"/>
    </xf>
    <xf numFmtId="3" fontId="4" fillId="8" borderId="0" xfId="1" applyNumberFormat="1" applyFont="1" applyFill="1" applyBorder="1" applyAlignment="1">
      <alignment horizontal="center"/>
    </xf>
    <xf numFmtId="9" fontId="4" fillId="8" borderId="0" xfId="1" applyFont="1" applyFill="1" applyBorder="1" applyAlignment="1">
      <alignment horizontal="center"/>
    </xf>
    <xf numFmtId="0" fontId="0" fillId="13" borderId="0" xfId="0" applyFill="1"/>
    <xf numFmtId="0" fontId="21" fillId="0" borderId="0" xfId="5" applyFont="1" applyAlignment="1">
      <alignment horizontal="left" vertical="center"/>
    </xf>
    <xf numFmtId="0" fontId="19" fillId="0" borderId="0" xfId="9" applyFont="1"/>
    <xf numFmtId="0" fontId="21" fillId="0" borderId="0" xfId="3" applyFont="1" applyAlignment="1">
      <alignment horizontal="center" vertical="center" wrapText="1"/>
    </xf>
    <xf numFmtId="3" fontId="19" fillId="0" borderId="0" xfId="10" applyNumberFormat="1" applyFont="1" applyAlignment="1">
      <alignment horizontal="right" vertical="center"/>
    </xf>
    <xf numFmtId="9" fontId="1" fillId="0" borderId="0" xfId="1" applyFont="1"/>
    <xf numFmtId="3" fontId="0" fillId="0" borderId="0" xfId="0" applyNumberFormat="1" applyAlignment="1">
      <alignment horizontal="right" vertical="center"/>
    </xf>
    <xf numFmtId="3" fontId="13" fillId="0" borderId="0" xfId="0" applyNumberFormat="1" applyFont="1" applyAlignment="1">
      <alignment horizontal="right" vertical="top"/>
    </xf>
    <xf numFmtId="0" fontId="9" fillId="8" borderId="0" xfId="0" applyFont="1" applyFill="1"/>
    <xf numFmtId="0" fontId="12" fillId="5" borderId="0" xfId="0" applyFont="1" applyFill="1"/>
    <xf numFmtId="0" fontId="4" fillId="4" borderId="2" xfId="0" applyFont="1" applyFill="1" applyBorder="1"/>
    <xf numFmtId="0" fontId="6" fillId="3" borderId="4" xfId="0" applyFont="1" applyFill="1" applyBorder="1"/>
    <xf numFmtId="0" fontId="8" fillId="4" borderId="4" xfId="2" applyFont="1" applyFill="1" applyBorder="1"/>
    <xf numFmtId="0" fontId="4" fillId="8" borderId="5" xfId="0" applyFont="1" applyFill="1" applyBorder="1"/>
    <xf numFmtId="0" fontId="4" fillId="4" borderId="0" xfId="0" applyFont="1" applyFill="1"/>
    <xf numFmtId="0" fontId="4" fillId="3" borderId="6" xfId="0" applyFont="1" applyFill="1" applyBorder="1"/>
    <xf numFmtId="0" fontId="4" fillId="4" borderId="7" xfId="0" applyFont="1" applyFill="1" applyBorder="1"/>
    <xf numFmtId="0" fontId="4" fillId="3" borderId="5" xfId="0" applyFont="1" applyFill="1" applyBorder="1"/>
    <xf numFmtId="0" fontId="4" fillId="4" borderId="6" xfId="0" applyFont="1" applyFill="1" applyBorder="1"/>
    <xf numFmtId="0" fontId="4" fillId="4" borderId="3" xfId="0" applyFont="1" applyFill="1" applyBorder="1"/>
    <xf numFmtId="0" fontId="4" fillId="3" borderId="0" xfId="0" applyFont="1" applyFill="1"/>
    <xf numFmtId="0" fontId="0" fillId="0" borderId="7" xfId="0" applyBorder="1"/>
    <xf numFmtId="0" fontId="4" fillId="3" borderId="7" xfId="0" applyFont="1" applyFill="1" applyBorder="1"/>
    <xf numFmtId="0" fontId="4" fillId="8" borderId="7" xfId="0" applyFont="1" applyFill="1" applyBorder="1"/>
    <xf numFmtId="0" fontId="12" fillId="5" borderId="5" xfId="0" applyFont="1" applyFill="1" applyBorder="1"/>
    <xf numFmtId="0" fontId="5" fillId="6" borderId="3" xfId="0" applyFont="1" applyFill="1" applyBorder="1"/>
    <xf numFmtId="0" fontId="5" fillId="6" borderId="5" xfId="0" applyFont="1" applyFill="1" applyBorder="1"/>
    <xf numFmtId="0" fontId="5" fillId="6" borderId="7" xfId="0" applyFont="1" applyFill="1" applyBorder="1"/>
    <xf numFmtId="0" fontId="12" fillId="5" borderId="7" xfId="0" applyFont="1" applyFill="1" applyBorder="1"/>
    <xf numFmtId="0" fontId="12" fillId="5" borderId="6" xfId="0" applyFont="1" applyFill="1" applyBorder="1"/>
    <xf numFmtId="0" fontId="5" fillId="6" borderId="2" xfId="0" applyFont="1" applyFill="1" applyBorder="1"/>
    <xf numFmtId="0" fontId="8" fillId="6" borderId="4" xfId="2" applyFont="1" applyFill="1" applyBorder="1"/>
    <xf numFmtId="0" fontId="6" fillId="5" borderId="4" xfId="0" applyFont="1" applyFill="1" applyBorder="1"/>
    <xf numFmtId="9" fontId="4" fillId="8" borderId="7" xfId="1" applyFont="1" applyFill="1" applyBorder="1" applyAlignment="1">
      <alignment horizontal="center"/>
    </xf>
    <xf numFmtId="0" fontId="5" fillId="6" borderId="6" xfId="0" applyFont="1" applyFill="1" applyBorder="1"/>
    <xf numFmtId="0" fontId="5" fillId="6" borderId="10" xfId="0" applyFont="1" applyFill="1" applyBorder="1"/>
    <xf numFmtId="0" fontId="4" fillId="2" borderId="5" xfId="0" applyFont="1" applyFill="1" applyBorder="1"/>
    <xf numFmtId="0" fontId="4" fillId="7" borderId="6" xfId="0" applyFont="1" applyFill="1" applyBorder="1"/>
    <xf numFmtId="0" fontId="4" fillId="2" borderId="6" xfId="0" applyFont="1" applyFill="1" applyBorder="1"/>
    <xf numFmtId="0" fontId="4" fillId="7" borderId="7" xfId="0" applyFont="1" applyFill="1" applyBorder="1"/>
    <xf numFmtId="0" fontId="4" fillId="2" borderId="7" xfId="0" applyFont="1" applyFill="1" applyBorder="1"/>
    <xf numFmtId="0" fontId="4" fillId="7" borderId="5" xfId="0" applyFont="1" applyFill="1" applyBorder="1"/>
    <xf numFmtId="0" fontId="6" fillId="7" borderId="4" xfId="0" applyFont="1" applyFill="1" applyBorder="1"/>
    <xf numFmtId="0" fontId="15" fillId="2" borderId="4" xfId="5" applyFont="1" applyFill="1" applyBorder="1" applyAlignment="1">
      <alignment horizontal="left" vertical="center"/>
    </xf>
    <xf numFmtId="0" fontId="15" fillId="2" borderId="11" xfId="5" applyFont="1" applyFill="1" applyBorder="1" applyAlignment="1">
      <alignment horizontal="left" vertical="center"/>
    </xf>
    <xf numFmtId="0" fontId="15" fillId="2" borderId="7" xfId="5" applyFont="1" applyFill="1" applyBorder="1" applyAlignment="1">
      <alignment horizontal="left" vertical="center"/>
    </xf>
    <xf numFmtId="0" fontId="15" fillId="2" borderId="5" xfId="5" applyFont="1" applyFill="1" applyBorder="1" applyAlignment="1">
      <alignment horizontal="left" vertical="center"/>
    </xf>
    <xf numFmtId="0" fontId="15" fillId="2" borderId="6" xfId="5" applyFont="1" applyFill="1" applyBorder="1" applyAlignment="1">
      <alignment horizontal="left" vertical="center"/>
    </xf>
    <xf numFmtId="0" fontId="4" fillId="2" borderId="10" xfId="0" applyFont="1" applyFill="1" applyBorder="1"/>
    <xf numFmtId="0" fontId="4" fillId="8" borderId="8" xfId="0" applyFont="1" applyFill="1" applyBorder="1"/>
    <xf numFmtId="0" fontId="6" fillId="9" borderId="8" xfId="0" applyFont="1" applyFill="1" applyBorder="1"/>
    <xf numFmtId="0" fontId="18" fillId="10" borderId="8" xfId="2" applyFont="1" applyFill="1" applyBorder="1"/>
    <xf numFmtId="0" fontId="4" fillId="10" borderId="7" xfId="0" applyFont="1" applyFill="1" applyBorder="1"/>
    <xf numFmtId="0" fontId="11" fillId="8" borderId="0" xfId="3" applyFont="1" applyFill="1" applyAlignment="1">
      <alignment horizontal="left" vertical="center" wrapText="1"/>
    </xf>
    <xf numFmtId="9" fontId="4" fillId="8" borderId="0" xfId="1" applyFont="1" applyFill="1" applyBorder="1" applyAlignment="1">
      <alignment horizontal="center" vertical="center"/>
    </xf>
    <xf numFmtId="0" fontId="5" fillId="8" borderId="5" xfId="0" applyFont="1" applyFill="1" applyBorder="1"/>
    <xf numFmtId="0" fontId="9" fillId="8" borderId="5" xfId="0" applyFont="1" applyFill="1" applyBorder="1"/>
    <xf numFmtId="0" fontId="4" fillId="8" borderId="0" xfId="0" applyFont="1" applyFill="1" applyAlignment="1">
      <alignment horizontal="center"/>
    </xf>
    <xf numFmtId="0" fontId="4" fillId="8" borderId="7" xfId="0" applyFont="1" applyFill="1" applyBorder="1" applyAlignment="1">
      <alignment horizontal="center"/>
    </xf>
    <xf numFmtId="0" fontId="4" fillId="8" borderId="5" xfId="0" applyFont="1" applyFill="1" applyBorder="1" applyAlignment="1">
      <alignment horizontal="left"/>
    </xf>
    <xf numFmtId="3" fontId="4" fillId="8" borderId="5" xfId="1" applyNumberFormat="1" applyFont="1" applyFill="1" applyBorder="1" applyAlignment="1">
      <alignment horizontal="center"/>
    </xf>
    <xf numFmtId="0" fontId="9" fillId="8" borderId="12" xfId="0" applyFont="1" applyFill="1" applyBorder="1" applyAlignment="1">
      <alignment horizontal="left"/>
    </xf>
    <xf numFmtId="0" fontId="4" fillId="8" borderId="12" xfId="0" applyFont="1" applyFill="1" applyBorder="1" applyAlignment="1">
      <alignment horizontal="center"/>
    </xf>
    <xf numFmtId="0" fontId="4" fillId="8" borderId="12" xfId="0" applyFont="1" applyFill="1" applyBorder="1" applyAlignment="1">
      <alignment horizontal="center" vertical="center" wrapText="1"/>
    </xf>
    <xf numFmtId="0" fontId="4" fillId="8" borderId="12" xfId="0" applyFont="1" applyFill="1" applyBorder="1" applyAlignment="1">
      <alignment horizontal="left"/>
    </xf>
    <xf numFmtId="0" fontId="4" fillId="8" borderId="12" xfId="1" applyNumberFormat="1" applyFont="1" applyFill="1" applyBorder="1" applyAlignment="1">
      <alignment horizontal="center"/>
    </xf>
    <xf numFmtId="9" fontId="4" fillId="8" borderId="12" xfId="1" applyFont="1" applyFill="1" applyBorder="1" applyAlignment="1">
      <alignment horizontal="center"/>
    </xf>
    <xf numFmtId="0" fontId="4" fillId="8" borderId="12" xfId="0" applyFont="1" applyFill="1" applyBorder="1"/>
    <xf numFmtId="0" fontId="11" fillId="8" borderId="12" xfId="3" applyFont="1" applyFill="1" applyBorder="1" applyAlignment="1">
      <alignment horizontal="left" vertical="center" wrapText="1"/>
    </xf>
    <xf numFmtId="9" fontId="4" fillId="8" borderId="12" xfId="1" applyFont="1" applyFill="1" applyBorder="1" applyAlignment="1">
      <alignment horizontal="center" vertical="center"/>
    </xf>
    <xf numFmtId="1" fontId="4" fillId="8" borderId="12" xfId="1" applyNumberFormat="1" applyFont="1" applyFill="1" applyBorder="1" applyAlignment="1">
      <alignment horizontal="center" vertical="center"/>
    </xf>
    <xf numFmtId="0" fontId="0" fillId="8" borderId="7" xfId="0" applyFill="1" applyBorder="1" applyAlignment="1">
      <alignment horizontal="center" vertical="center"/>
    </xf>
    <xf numFmtId="0" fontId="4" fillId="8" borderId="7" xfId="0" applyFont="1" applyFill="1" applyBorder="1" applyAlignment="1">
      <alignment horizontal="center" vertical="center" wrapText="1"/>
    </xf>
    <xf numFmtId="0" fontId="4" fillId="8" borderId="7" xfId="0" applyFont="1" applyFill="1" applyBorder="1" applyAlignment="1">
      <alignment horizontal="right"/>
    </xf>
    <xf numFmtId="0" fontId="9" fillId="8" borderId="0" xfId="0" applyFont="1" applyFill="1" applyAlignment="1">
      <alignment horizontal="left"/>
    </xf>
    <xf numFmtId="0" fontId="5" fillId="12" borderId="0" xfId="0" applyFont="1" applyFill="1" applyAlignment="1">
      <alignment horizontal="left"/>
    </xf>
    <xf numFmtId="0" fontId="5" fillId="13" borderId="0" xfId="0" applyFont="1" applyFill="1" applyAlignment="1">
      <alignment horizontal="left"/>
    </xf>
    <xf numFmtId="0" fontId="5" fillId="12" borderId="0" xfId="0" applyFont="1" applyFill="1"/>
    <xf numFmtId="9" fontId="19" fillId="0" borderId="0" xfId="1" applyFont="1" applyAlignment="1">
      <alignment horizontal="center" vertical="center"/>
    </xf>
    <xf numFmtId="3" fontId="19" fillId="0" borderId="0" xfId="9" applyNumberFormat="1" applyFont="1" applyAlignment="1">
      <alignment horizontal="center" vertical="center"/>
    </xf>
    <xf numFmtId="0" fontId="5" fillId="13" borderId="0" xfId="0" applyFont="1" applyFill="1"/>
    <xf numFmtId="0" fontId="2" fillId="13" borderId="0" xfId="0" applyFont="1" applyFill="1"/>
    <xf numFmtId="0" fontId="5" fillId="6" borderId="0" xfId="0" applyFont="1" applyFill="1"/>
    <xf numFmtId="0" fontId="4" fillId="2" borderId="14" xfId="0" applyFont="1" applyFill="1" applyBorder="1"/>
    <xf numFmtId="0" fontId="4" fillId="2" borderId="9" xfId="0" applyFont="1" applyFill="1" applyBorder="1"/>
    <xf numFmtId="0" fontId="0" fillId="8" borderId="0" xfId="0" applyFill="1"/>
    <xf numFmtId="0" fontId="12" fillId="8" borderId="8" xfId="0" applyFont="1" applyFill="1" applyBorder="1"/>
    <xf numFmtId="0" fontId="12" fillId="8" borderId="0" xfId="0" applyFont="1" applyFill="1"/>
    <xf numFmtId="0" fontId="5" fillId="8" borderId="8" xfId="0" applyFont="1" applyFill="1" applyBorder="1"/>
    <xf numFmtId="0" fontId="15" fillId="8" borderId="0" xfId="5" applyFont="1" applyFill="1" applyAlignment="1">
      <alignment horizontal="left" vertical="center"/>
    </xf>
    <xf numFmtId="0" fontId="4" fillId="8" borderId="0" xfId="0" applyFont="1" applyFill="1" applyAlignment="1">
      <alignment horizontal="center" wrapText="1"/>
    </xf>
    <xf numFmtId="0" fontId="4" fillId="8" borderId="0" xfId="0" applyFont="1" applyFill="1" applyAlignment="1">
      <alignment wrapText="1"/>
    </xf>
    <xf numFmtId="164" fontId="11" fillId="8" borderId="0" xfId="4" applyNumberFormat="1" applyFont="1" applyFill="1" applyAlignment="1">
      <alignment horizontal="center" vertical="center"/>
    </xf>
    <xf numFmtId="0" fontId="4" fillId="14" borderId="6" xfId="0" applyFont="1" applyFill="1" applyBorder="1"/>
    <xf numFmtId="0" fontId="22" fillId="9" borderId="5" xfId="0" applyFont="1" applyFill="1" applyBorder="1"/>
    <xf numFmtId="9" fontId="19" fillId="0" borderId="0" xfId="1" applyFont="1" applyAlignment="1">
      <alignment horizontal="right" vertical="center"/>
    </xf>
    <xf numFmtId="2" fontId="19" fillId="0" borderId="0" xfId="1" applyNumberFormat="1" applyFont="1" applyAlignment="1">
      <alignment horizontal="right" vertical="center"/>
    </xf>
    <xf numFmtId="2" fontId="4" fillId="8" borderId="12" xfId="1" applyNumberFormat="1" applyFont="1" applyFill="1" applyBorder="1" applyAlignment="1">
      <alignment horizontal="center"/>
    </xf>
    <xf numFmtId="1" fontId="4" fillId="8" borderId="12" xfId="1" applyNumberFormat="1" applyFont="1" applyFill="1" applyBorder="1" applyAlignment="1">
      <alignment horizontal="center"/>
    </xf>
    <xf numFmtId="0" fontId="4" fillId="8" borderId="0" xfId="0" applyFont="1" applyFill="1" applyAlignment="1">
      <alignment horizontal="center" vertical="center" wrapText="1"/>
    </xf>
    <xf numFmtId="0" fontId="9" fillId="8" borderId="12" xfId="0" applyFont="1" applyFill="1" applyBorder="1" applyAlignment="1">
      <alignment wrapText="1"/>
    </xf>
    <xf numFmtId="10" fontId="4" fillId="8" borderId="12" xfId="0" applyNumberFormat="1" applyFont="1" applyFill="1" applyBorder="1" applyAlignment="1">
      <alignment horizontal="center" vertical="center" wrapText="1"/>
    </xf>
    <xf numFmtId="0" fontId="16" fillId="8" borderId="12" xfId="0" applyFont="1" applyFill="1" applyBorder="1" applyAlignment="1">
      <alignment horizontal="center"/>
    </xf>
    <xf numFmtId="0" fontId="0" fillId="8" borderId="0" xfId="0" applyFill="1" applyAlignment="1">
      <alignment horizontal="left" vertical="center"/>
    </xf>
    <xf numFmtId="0" fontId="4" fillId="8" borderId="12" xfId="0" applyFont="1" applyFill="1" applyBorder="1" applyAlignment="1">
      <alignment horizontal="center" wrapText="1"/>
    </xf>
    <xf numFmtId="164" fontId="4" fillId="8" borderId="12" xfId="7" applyNumberFormat="1" applyFont="1" applyFill="1" applyBorder="1" applyAlignment="1">
      <alignment horizontal="center"/>
    </xf>
    <xf numFmtId="2" fontId="0" fillId="8" borderId="0" xfId="0" applyNumberFormat="1" applyFill="1" applyAlignment="1">
      <alignment wrapText="1"/>
    </xf>
    <xf numFmtId="1" fontId="1" fillId="8" borderId="0" xfId="11" applyNumberFormat="1" applyFill="1"/>
    <xf numFmtId="1" fontId="1" fillId="8" borderId="0" xfId="0" applyNumberFormat="1" applyFont="1" applyFill="1"/>
    <xf numFmtId="1" fontId="0" fillId="8" borderId="0" xfId="0" applyNumberFormat="1" applyFill="1"/>
    <xf numFmtId="1" fontId="1" fillId="0" borderId="0" xfId="0" applyNumberFormat="1" applyFont="1"/>
    <xf numFmtId="0" fontId="0" fillId="8" borderId="12" xfId="0" applyFill="1" applyBorder="1" applyAlignment="1">
      <alignment horizontal="center" wrapText="1"/>
    </xf>
    <xf numFmtId="0" fontId="13" fillId="8" borderId="21" xfId="6" applyFont="1" applyFill="1" applyBorder="1" applyAlignment="1">
      <alignment horizontal="center" wrapText="1"/>
    </xf>
    <xf numFmtId="3" fontId="17" fillId="15" borderId="12" xfId="6" applyNumberFormat="1" applyFill="1" applyBorder="1" applyAlignment="1">
      <alignment horizontal="center" wrapText="1"/>
    </xf>
    <xf numFmtId="0" fontId="17" fillId="15" borderId="12" xfId="6" applyFill="1" applyBorder="1" applyAlignment="1">
      <alignment horizontal="center" wrapText="1"/>
    </xf>
    <xf numFmtId="0" fontId="19" fillId="0" borderId="0" xfId="13" applyFont="1" applyAlignment="1">
      <alignment horizontal="left" vertical="center"/>
    </xf>
    <xf numFmtId="0" fontId="19" fillId="0" borderId="0" xfId="14" applyFont="1" applyAlignment="1">
      <alignment horizontal="center" vertical="center"/>
    </xf>
    <xf numFmtId="0" fontId="19" fillId="0" borderId="0" xfId="13" applyFont="1" applyAlignment="1">
      <alignment vertical="center"/>
    </xf>
    <xf numFmtId="165" fontId="19" fillId="0" borderId="0" xfId="15" applyNumberFormat="1" applyFont="1" applyAlignment="1">
      <alignment horizontal="center" vertical="center"/>
    </xf>
    <xf numFmtId="165" fontId="19" fillId="0" borderId="0" xfId="16" applyNumberFormat="1" applyFont="1" applyAlignment="1">
      <alignment horizontal="center" vertical="center"/>
    </xf>
    <xf numFmtId="0" fontId="4" fillId="8" borderId="1" xfId="0" applyFont="1" applyFill="1" applyBorder="1"/>
    <xf numFmtId="0" fontId="4" fillId="8" borderId="1" xfId="0" applyFont="1" applyFill="1" applyBorder="1" applyAlignment="1">
      <alignment horizontal="center"/>
    </xf>
    <xf numFmtId="0" fontId="4" fillId="8" borderId="15" xfId="0" applyFont="1" applyFill="1" applyBorder="1" applyAlignment="1">
      <alignment horizontal="center"/>
    </xf>
    <xf numFmtId="164" fontId="11" fillId="8" borderId="12" xfId="4" applyNumberFormat="1" applyFont="1" applyFill="1" applyBorder="1" applyAlignment="1">
      <alignment horizontal="center" vertical="center"/>
    </xf>
    <xf numFmtId="164" fontId="11" fillId="8" borderId="13" xfId="4" applyNumberFormat="1" applyFont="1" applyFill="1" applyBorder="1" applyAlignment="1">
      <alignment horizontal="center" vertical="center"/>
    </xf>
    <xf numFmtId="164" fontId="11" fillId="8" borderId="1" xfId="4" applyNumberFormat="1" applyFont="1" applyFill="1" applyBorder="1" applyAlignment="1">
      <alignment horizontal="center" vertical="center"/>
    </xf>
    <xf numFmtId="164" fontId="11" fillId="8" borderId="15" xfId="4" applyNumberFormat="1" applyFont="1" applyFill="1" applyBorder="1" applyAlignment="1">
      <alignment horizontal="center" vertical="center"/>
    </xf>
    <xf numFmtId="0" fontId="39" fillId="8" borderId="7" xfId="0" applyFont="1" applyFill="1" applyBorder="1" applyAlignment="1">
      <alignment horizontal="left" vertical="center"/>
    </xf>
    <xf numFmtId="0" fontId="39" fillId="8" borderId="0" xfId="0" applyFont="1" applyFill="1"/>
    <xf numFmtId="0" fontId="39" fillId="8" borderId="7" xfId="0" applyFont="1" applyFill="1" applyBorder="1" applyAlignment="1">
      <alignment horizontal="left"/>
    </xf>
    <xf numFmtId="0" fontId="39" fillId="8" borderId="7" xfId="0" applyFont="1" applyFill="1" applyBorder="1" applyAlignment="1">
      <alignment horizontal="center"/>
    </xf>
    <xf numFmtId="0" fontId="1" fillId="8" borderId="0" xfId="11" applyFill="1"/>
    <xf numFmtId="164" fontId="1" fillId="8" borderId="0" xfId="11" applyNumberFormat="1" applyFill="1"/>
    <xf numFmtId="49" fontId="1" fillId="8" borderId="0" xfId="11" applyNumberFormat="1" applyFill="1"/>
    <xf numFmtId="0" fontId="2" fillId="8" borderId="0" xfId="0" applyFont="1" applyFill="1"/>
    <xf numFmtId="0" fontId="1" fillId="8" borderId="0" xfId="0" applyFont="1" applyFill="1"/>
    <xf numFmtId="164" fontId="1" fillId="8" borderId="0" xfId="0" applyNumberFormat="1" applyFont="1" applyFill="1"/>
    <xf numFmtId="1" fontId="0" fillId="8" borderId="0" xfId="0" applyNumberFormat="1" applyFill="1" applyAlignment="1">
      <alignment wrapText="1"/>
    </xf>
    <xf numFmtId="1" fontId="2" fillId="8" borderId="0" xfId="0" applyNumberFormat="1" applyFont="1" applyFill="1"/>
    <xf numFmtId="1" fontId="23" fillId="8" borderId="0" xfId="0" applyNumberFormat="1" applyFont="1" applyFill="1"/>
    <xf numFmtId="0" fontId="0" fillId="8" borderId="0" xfId="0" applyFill="1" applyAlignment="1">
      <alignment wrapText="1"/>
    </xf>
    <xf numFmtId="0" fontId="0" fillId="11" borderId="0" xfId="0" applyFill="1"/>
    <xf numFmtId="0" fontId="19" fillId="11" borderId="0" xfId="8" applyFont="1" applyFill="1" applyAlignment="1">
      <alignment horizontal="left" vertical="center"/>
    </xf>
    <xf numFmtId="0" fontId="1" fillId="11" borderId="0" xfId="0" applyFont="1" applyFill="1"/>
    <xf numFmtId="0" fontId="21" fillId="8" borderId="0" xfId="5" applyFont="1" applyFill="1" applyAlignment="1">
      <alignment horizontal="left" vertical="center"/>
    </xf>
    <xf numFmtId="1" fontId="19" fillId="8" borderId="0" xfId="8" applyNumberFormat="1" applyFont="1" applyFill="1" applyAlignment="1">
      <alignment horizontal="center" vertical="center"/>
    </xf>
    <xf numFmtId="1" fontId="19" fillId="8" borderId="0" xfId="0" applyNumberFormat="1" applyFont="1" applyFill="1" applyAlignment="1">
      <alignment horizontal="center"/>
    </xf>
    <xf numFmtId="1" fontId="23" fillId="8" borderId="0" xfId="0" applyNumberFormat="1" applyFont="1" applyFill="1" applyAlignment="1">
      <alignment horizontal="center"/>
    </xf>
    <xf numFmtId="1" fontId="1" fillId="8" borderId="0" xfId="0" applyNumberFormat="1" applyFont="1" applyFill="1" applyAlignment="1">
      <alignment horizontal="center"/>
    </xf>
    <xf numFmtId="1" fontId="0" fillId="8" borderId="0" xfId="0" applyNumberFormat="1" applyFill="1" applyAlignment="1">
      <alignment horizontal="center"/>
    </xf>
    <xf numFmtId="1" fontId="1" fillId="8" borderId="0" xfId="11" applyNumberFormat="1" applyFill="1" applyAlignment="1">
      <alignment horizontal="center"/>
    </xf>
    <xf numFmtId="1" fontId="1" fillId="8" borderId="0" xfId="8" applyNumberFormat="1" applyFont="1" applyFill="1" applyAlignment="1">
      <alignment horizontal="center" vertical="center"/>
    </xf>
    <xf numFmtId="1" fontId="24" fillId="8" borderId="0" xfId="0" applyNumberFormat="1" applyFont="1" applyFill="1" applyAlignment="1">
      <alignment horizontal="center"/>
    </xf>
    <xf numFmtId="1" fontId="24" fillId="8" borderId="0" xfId="0" applyNumberFormat="1" applyFont="1" applyFill="1"/>
    <xf numFmtId="3" fontId="17" fillId="15" borderId="20" xfId="6" applyNumberFormat="1" applyFill="1" applyBorder="1" applyAlignment="1">
      <alignment horizontal="center" wrapText="1"/>
    </xf>
    <xf numFmtId="0" fontId="17" fillId="15" borderId="20" xfId="6" applyFill="1" applyBorder="1" applyAlignment="1">
      <alignment horizontal="center" wrapText="1"/>
    </xf>
    <xf numFmtId="3" fontId="17" fillId="8" borderId="21" xfId="6" applyNumberFormat="1" applyFill="1" applyBorder="1" applyAlignment="1">
      <alignment horizontal="center" wrapText="1"/>
    </xf>
    <xf numFmtId="0" fontId="17" fillId="8" borderId="21" xfId="6" applyFill="1" applyBorder="1" applyAlignment="1">
      <alignment horizontal="center" wrapText="1"/>
    </xf>
    <xf numFmtId="0" fontId="17" fillId="15" borderId="20" xfId="12" applyFill="1" applyBorder="1" applyAlignment="1">
      <alignment horizontal="center" wrapText="1"/>
    </xf>
    <xf numFmtId="0" fontId="16" fillId="8" borderId="12" xfId="0" applyFont="1" applyFill="1" applyBorder="1" applyAlignment="1">
      <alignment horizontal="center" vertical="center"/>
    </xf>
    <xf numFmtId="0" fontId="23" fillId="8" borderId="0" xfId="0" applyFont="1" applyFill="1"/>
    <xf numFmtId="10" fontId="0" fillId="8" borderId="0" xfId="0" applyNumberFormat="1" applyFill="1"/>
    <xf numFmtId="0" fontId="19" fillId="8" borderId="0" xfId="0" applyFont="1" applyFill="1"/>
    <xf numFmtId="0" fontId="20" fillId="8" borderId="0" xfId="0" applyFont="1" applyFill="1"/>
    <xf numFmtId="0" fontId="4" fillId="8" borderId="16" xfId="0" applyFont="1" applyFill="1" applyBorder="1"/>
    <xf numFmtId="0" fontId="4" fillId="8" borderId="17" xfId="0" applyFont="1" applyFill="1" applyBorder="1"/>
    <xf numFmtId="0" fontId="4" fillId="8" borderId="18" xfId="0" applyFont="1" applyFill="1" applyBorder="1"/>
    <xf numFmtId="0" fontId="4" fillId="8" borderId="19" xfId="0" applyFont="1" applyFill="1" applyBorder="1"/>
    <xf numFmtId="0" fontId="19" fillId="8" borderId="0" xfId="8" applyFont="1" applyFill="1" applyAlignment="1">
      <alignment horizontal="center" vertical="center"/>
    </xf>
    <xf numFmtId="0" fontId="1" fillId="8" borderId="0" xfId="63" applyNumberFormat="1" applyFont="1" applyFill="1" applyAlignment="1">
      <alignment horizontal="right" vertical="center"/>
    </xf>
    <xf numFmtId="0" fontId="1" fillId="8" borderId="0" xfId="0" applyFont="1" applyFill="1" applyAlignment="1">
      <alignment horizontal="right" vertical="center"/>
    </xf>
    <xf numFmtId="0" fontId="1" fillId="11" borderId="0" xfId="11" applyFill="1"/>
    <xf numFmtId="0" fontId="21" fillId="8" borderId="0" xfId="9" applyFont="1" applyFill="1" applyAlignment="1">
      <alignment horizontal="left" vertical="center"/>
    </xf>
    <xf numFmtId="0" fontId="19" fillId="8" borderId="0" xfId="9" applyFont="1" applyFill="1"/>
    <xf numFmtId="0" fontId="1" fillId="8" borderId="0" xfId="0" applyFont="1" applyFill="1" applyAlignment="1">
      <alignment horizontal="center"/>
    </xf>
    <xf numFmtId="0" fontId="19" fillId="8" borderId="0" xfId="13" applyFont="1" applyFill="1" applyAlignment="1">
      <alignment horizontal="left" vertical="center"/>
    </xf>
    <xf numFmtId="0" fontId="19" fillId="8" borderId="0" xfId="14" applyFont="1" applyFill="1" applyAlignment="1">
      <alignment horizontal="center" vertical="center"/>
    </xf>
    <xf numFmtId="165" fontId="19" fillId="8" borderId="0" xfId="15" applyNumberFormat="1" applyFont="1" applyFill="1" applyAlignment="1">
      <alignment horizontal="center" vertical="center"/>
    </xf>
    <xf numFmtId="0" fontId="19" fillId="8" borderId="0" xfId="13" applyFont="1" applyFill="1" applyAlignment="1">
      <alignment vertical="center"/>
    </xf>
    <xf numFmtId="165" fontId="19" fillId="8" borderId="0" xfId="16" applyNumberFormat="1" applyFont="1" applyFill="1" applyAlignment="1">
      <alignment horizontal="center" vertical="center"/>
    </xf>
    <xf numFmtId="49" fontId="40" fillId="8" borderId="0" xfId="2" applyNumberFormat="1" applyFont="1" applyFill="1"/>
    <xf numFmtId="0" fontId="0" fillId="8" borderId="12" xfId="0" applyFill="1" applyBorder="1" applyAlignment="1">
      <alignment horizontal="center" vertical="center"/>
    </xf>
    <xf numFmtId="0" fontId="16" fillId="8" borderId="12" xfId="0" applyFont="1" applyFill="1" applyBorder="1" applyAlignment="1">
      <alignment horizontal="center" vertical="center"/>
    </xf>
    <xf numFmtId="0" fontId="16" fillId="8" borderId="12" xfId="0" applyFont="1" applyFill="1" applyBorder="1" applyAlignment="1">
      <alignment horizontal="center"/>
    </xf>
  </cellXfs>
  <cellStyles count="80">
    <cellStyle name="20% - Accent1 2" xfId="17" xr:uid="{00000000-0005-0000-0000-000000000000}"/>
    <cellStyle name="20% - Accent2 2" xfId="18" xr:uid="{00000000-0005-0000-0000-000001000000}"/>
    <cellStyle name="20% - Accent3 2" xfId="19" xr:uid="{00000000-0005-0000-0000-000002000000}"/>
    <cellStyle name="20% - Accent4 2" xfId="20" xr:uid="{00000000-0005-0000-0000-000003000000}"/>
    <cellStyle name="20% - Accent5 2" xfId="21" xr:uid="{00000000-0005-0000-0000-000004000000}"/>
    <cellStyle name="20% - Accent6 2" xfId="22" xr:uid="{00000000-0005-0000-0000-000005000000}"/>
    <cellStyle name="40% - Accent1 2" xfId="23" xr:uid="{00000000-0005-0000-0000-000006000000}"/>
    <cellStyle name="40% - Accent2 2" xfId="24" xr:uid="{00000000-0005-0000-0000-000007000000}"/>
    <cellStyle name="40% - Accent3 2" xfId="25" xr:uid="{00000000-0005-0000-0000-000008000000}"/>
    <cellStyle name="40% - Accent4 2" xfId="26" xr:uid="{00000000-0005-0000-0000-000009000000}"/>
    <cellStyle name="40% - Accent5 2" xfId="27" xr:uid="{00000000-0005-0000-0000-00000A000000}"/>
    <cellStyle name="40% - Accent6 2" xfId="28" xr:uid="{00000000-0005-0000-0000-00000B000000}"/>
    <cellStyle name="60% - Accent1 2" xfId="29" xr:uid="{00000000-0005-0000-0000-00000C000000}"/>
    <cellStyle name="60% - Accent2 2" xfId="30" xr:uid="{00000000-0005-0000-0000-00000D000000}"/>
    <cellStyle name="60% - Accent3 2" xfId="31" xr:uid="{00000000-0005-0000-0000-00000E000000}"/>
    <cellStyle name="60% - Accent4 2" xfId="32" xr:uid="{00000000-0005-0000-0000-00000F000000}"/>
    <cellStyle name="60% - Accent5 2" xfId="33" xr:uid="{00000000-0005-0000-0000-000010000000}"/>
    <cellStyle name="60% - Accent6 2" xfId="34" xr:uid="{00000000-0005-0000-0000-000011000000}"/>
    <cellStyle name="Accent1 2" xfId="35" xr:uid="{00000000-0005-0000-0000-000012000000}"/>
    <cellStyle name="Accent2 2" xfId="36" xr:uid="{00000000-0005-0000-0000-000013000000}"/>
    <cellStyle name="Accent3 2" xfId="37" xr:uid="{00000000-0005-0000-0000-000014000000}"/>
    <cellStyle name="Accent4 2" xfId="38" xr:uid="{00000000-0005-0000-0000-000015000000}"/>
    <cellStyle name="Accent5 2" xfId="39" xr:uid="{00000000-0005-0000-0000-000016000000}"/>
    <cellStyle name="Accent6 2" xfId="40" xr:uid="{00000000-0005-0000-0000-000017000000}"/>
    <cellStyle name="Bad 2" xfId="41" xr:uid="{00000000-0005-0000-0000-000018000000}"/>
    <cellStyle name="Calculation 2" xfId="42" xr:uid="{00000000-0005-0000-0000-000019000000}"/>
    <cellStyle name="Check Cell 2" xfId="43" xr:uid="{00000000-0005-0000-0000-00001A000000}"/>
    <cellStyle name="Comma" xfId="7" builtinId="3"/>
    <cellStyle name="Data_Total" xfId="44" xr:uid="{00000000-0005-0000-0000-00001C000000}"/>
    <cellStyle name="Explanatory Text 2" xfId="45" xr:uid="{00000000-0005-0000-0000-00001D000000}"/>
    <cellStyle name="Good 2" xfId="46" xr:uid="{00000000-0005-0000-0000-00001E000000}"/>
    <cellStyle name="Heading 1 2" xfId="47" xr:uid="{00000000-0005-0000-0000-00001F000000}"/>
    <cellStyle name="Heading 2 2" xfId="48" xr:uid="{00000000-0005-0000-0000-000020000000}"/>
    <cellStyle name="Heading 3 2" xfId="49" xr:uid="{00000000-0005-0000-0000-000021000000}"/>
    <cellStyle name="Heading 4 2" xfId="50" xr:uid="{00000000-0005-0000-0000-000022000000}"/>
    <cellStyle name="Headings" xfId="51" xr:uid="{00000000-0005-0000-0000-000023000000}"/>
    <cellStyle name="Headings 2" xfId="3" xr:uid="{00000000-0005-0000-0000-000024000000}"/>
    <cellStyle name="Headings 3" xfId="52" xr:uid="{00000000-0005-0000-0000-000025000000}"/>
    <cellStyle name="Headings 4" xfId="13" xr:uid="{00000000-0005-0000-0000-000026000000}"/>
    <cellStyle name="Headings 4 2" xfId="53" xr:uid="{00000000-0005-0000-0000-000027000000}"/>
    <cellStyle name="Headings 4_Stock2017" xfId="76" xr:uid="{00000000-0005-0000-0000-000028000000}"/>
    <cellStyle name="Hyperlink" xfId="2" builtinId="8"/>
    <cellStyle name="Input 2" xfId="54" xr:uid="{00000000-0005-0000-0000-00002A000000}"/>
    <cellStyle name="Linked Cell 2" xfId="55" xr:uid="{00000000-0005-0000-0000-00002B000000}"/>
    <cellStyle name="Neutral 2" xfId="56" xr:uid="{00000000-0005-0000-0000-00002C000000}"/>
    <cellStyle name="Normal" xfId="0" builtinId="0"/>
    <cellStyle name="Normal 2" xfId="4" xr:uid="{00000000-0005-0000-0000-00002E000000}"/>
    <cellStyle name="Normal 3" xfId="9" xr:uid="{00000000-0005-0000-0000-00002F000000}"/>
    <cellStyle name="Normal 3 2" xfId="57" xr:uid="{00000000-0005-0000-0000-000030000000}"/>
    <cellStyle name="Normal 3_Stock2017" xfId="77" xr:uid="{00000000-0005-0000-0000-000031000000}"/>
    <cellStyle name="Normal 4" xfId="10" xr:uid="{00000000-0005-0000-0000-000032000000}"/>
    <cellStyle name="Normal 5" xfId="15" xr:uid="{00000000-0005-0000-0000-000033000000}"/>
    <cellStyle name="Normal 5 2" xfId="16" xr:uid="{00000000-0005-0000-0000-000034000000}"/>
    <cellStyle name="Normal 5_Stock2017" xfId="78" xr:uid="{00000000-0005-0000-0000-000035000000}"/>
    <cellStyle name="Normal 6" xfId="58" xr:uid="{00000000-0005-0000-0000-000036000000}"/>
    <cellStyle name="Normal 6 2" xfId="59" xr:uid="{00000000-0005-0000-0000-000037000000}"/>
    <cellStyle name="Normal 6_Stock2017" xfId="79" xr:uid="{00000000-0005-0000-0000-000038000000}"/>
    <cellStyle name="Normal 7" xfId="60" xr:uid="{00000000-0005-0000-0000-000039000000}"/>
    <cellStyle name="Normal_Prices and affordability" xfId="11" xr:uid="{00000000-0005-0000-0000-00003C000000}"/>
    <cellStyle name="Normal_Sustainability" xfId="12" xr:uid="{00000000-0005-0000-0000-000040000000}"/>
    <cellStyle name="Normal_Sustainability_1" xfId="6" xr:uid="{00000000-0005-0000-0000-000041000000}"/>
    <cellStyle name="Note 2" xfId="61" xr:uid="{00000000-0005-0000-0000-000042000000}"/>
    <cellStyle name="Output 2" xfId="62" xr:uid="{00000000-0005-0000-0000-000043000000}"/>
    <cellStyle name="Percent" xfId="1" builtinId="5"/>
    <cellStyle name="Percent 2" xfId="63" xr:uid="{00000000-0005-0000-0000-000045000000}"/>
    <cellStyle name="Row_CategoryHeadings" xfId="64" xr:uid="{00000000-0005-0000-0000-000046000000}"/>
    <cellStyle name="Row_Headings" xfId="8" xr:uid="{00000000-0005-0000-0000-000047000000}"/>
    <cellStyle name="Row_Headings 4" xfId="14" xr:uid="{00000000-0005-0000-0000-000048000000}"/>
    <cellStyle name="Source" xfId="65" xr:uid="{00000000-0005-0000-0000-000049000000}"/>
    <cellStyle name="Source 2" xfId="66" xr:uid="{00000000-0005-0000-0000-00004A000000}"/>
    <cellStyle name="Source 3" xfId="67" xr:uid="{00000000-0005-0000-0000-00004B000000}"/>
    <cellStyle name="Source 4" xfId="68" xr:uid="{00000000-0005-0000-0000-00004C000000}"/>
    <cellStyle name="Table_Name" xfId="69" xr:uid="{00000000-0005-0000-0000-00004D000000}"/>
    <cellStyle name="Table_Name 2" xfId="5" xr:uid="{00000000-0005-0000-0000-00004E000000}"/>
    <cellStyle name="Total 2" xfId="70" xr:uid="{00000000-0005-0000-0000-00004F000000}"/>
    <cellStyle name="Warning Text 2" xfId="71" xr:uid="{00000000-0005-0000-0000-000050000000}"/>
    <cellStyle name="Warnings" xfId="72" xr:uid="{00000000-0005-0000-0000-000051000000}"/>
    <cellStyle name="Warnings 2" xfId="73" xr:uid="{00000000-0005-0000-0000-000052000000}"/>
    <cellStyle name="Warnings 3" xfId="74" xr:uid="{00000000-0005-0000-0000-000053000000}"/>
    <cellStyle name="Warnings 4" xfId="75" xr:uid="{00000000-0005-0000-0000-00005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_rels/chart8.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9.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200"/>
              <a:t>Age group summary</a:t>
            </a:r>
          </a:p>
        </c:rich>
      </c:tx>
      <c:layout>
        <c:manualLayout>
          <c:xMode val="edge"/>
          <c:yMode val="edge"/>
          <c:x val="0.35479595223010918"/>
          <c:y val="1.658374792703151E-2"/>
        </c:manualLayout>
      </c:layout>
      <c:overlay val="0"/>
    </c:title>
    <c:autoTitleDeleted val="0"/>
    <c:plotArea>
      <c:layout>
        <c:manualLayout>
          <c:layoutTarget val="inner"/>
          <c:xMode val="edge"/>
          <c:yMode val="edge"/>
          <c:x val="0.10436734201328282"/>
          <c:y val="0.20279361631520199"/>
          <c:w val="0.63661546617017706"/>
          <c:h val="0.60514073671825508"/>
        </c:manualLayout>
      </c:layout>
      <c:barChart>
        <c:barDir val="col"/>
        <c:grouping val="clustered"/>
        <c:varyColors val="0"/>
        <c:ser>
          <c:idx val="0"/>
          <c:order val="0"/>
          <c:tx>
            <c:strRef>
              <c:f>Dashboard!$C$8</c:f>
              <c:strCache>
                <c:ptCount val="1"/>
                <c:pt idx="0">
                  <c:v>Yaxham</c:v>
                </c:pt>
              </c:strCache>
            </c:strRef>
          </c:tx>
          <c:invertIfNegative val="0"/>
          <c:cat>
            <c:strRef>
              <c:f>Dashboard!$A$9:$A$11</c:f>
              <c:strCache>
                <c:ptCount val="3"/>
                <c:pt idx="0">
                  <c:v>Under 16s</c:v>
                </c:pt>
                <c:pt idx="1">
                  <c:v>17 to 64</c:v>
                </c:pt>
                <c:pt idx="2">
                  <c:v>Over 65</c:v>
                </c:pt>
              </c:strCache>
            </c:strRef>
          </c:cat>
          <c:val>
            <c:numRef>
              <c:f>Dashboard!$C$9:$C$11</c:f>
              <c:numCache>
                <c:formatCode>0%</c:formatCode>
                <c:ptCount val="3"/>
                <c:pt idx="0">
                  <c:v>0.17616580310880828</c:v>
                </c:pt>
                <c:pt idx="1">
                  <c:v>0.56865284974093266</c:v>
                </c:pt>
                <c:pt idx="2">
                  <c:v>0.25518134715025909</c:v>
                </c:pt>
              </c:numCache>
            </c:numRef>
          </c:val>
          <c:extLst>
            <c:ext xmlns:c16="http://schemas.microsoft.com/office/drawing/2014/chart" uri="{C3380CC4-5D6E-409C-BE32-E72D297353CC}">
              <c16:uniqueId val="{00000000-FC3C-4A42-AB71-044AEC1C812B}"/>
            </c:ext>
          </c:extLst>
        </c:ser>
        <c:ser>
          <c:idx val="1"/>
          <c:order val="1"/>
          <c:tx>
            <c:strRef>
              <c:f>Dashboard!$D$8</c:f>
              <c:strCache>
                <c:ptCount val="1"/>
                <c:pt idx="0">
                  <c:v>Breckland</c:v>
                </c:pt>
              </c:strCache>
            </c:strRef>
          </c:tx>
          <c:invertIfNegative val="0"/>
          <c:cat>
            <c:strRef>
              <c:f>Dashboard!$A$9:$A$11</c:f>
              <c:strCache>
                <c:ptCount val="3"/>
                <c:pt idx="0">
                  <c:v>Under 16s</c:v>
                </c:pt>
                <c:pt idx="1">
                  <c:v>17 to 64</c:v>
                </c:pt>
                <c:pt idx="2">
                  <c:v>Over 65</c:v>
                </c:pt>
              </c:strCache>
            </c:strRef>
          </c:cat>
          <c:val>
            <c:numRef>
              <c:f>Dashboard!$D$9:$D$11</c:f>
              <c:numCache>
                <c:formatCode>0%</c:formatCode>
                <c:ptCount val="3"/>
                <c:pt idx="0">
                  <c:v>0.1881125901403162</c:v>
                </c:pt>
                <c:pt idx="1">
                  <c:v>0.59625568046838484</c:v>
                </c:pt>
                <c:pt idx="2">
                  <c:v>0.21563172939129902</c:v>
                </c:pt>
              </c:numCache>
            </c:numRef>
          </c:val>
          <c:extLst>
            <c:ext xmlns:c16="http://schemas.microsoft.com/office/drawing/2014/chart" uri="{C3380CC4-5D6E-409C-BE32-E72D297353CC}">
              <c16:uniqueId val="{00000001-FC3C-4A42-AB71-044AEC1C812B}"/>
            </c:ext>
          </c:extLst>
        </c:ser>
        <c:ser>
          <c:idx val="2"/>
          <c:order val="2"/>
          <c:tx>
            <c:strRef>
              <c:f>Dashboard!$E$8</c:f>
              <c:strCache>
                <c:ptCount val="1"/>
                <c:pt idx="0">
                  <c:v>England</c:v>
                </c:pt>
              </c:strCache>
            </c:strRef>
          </c:tx>
          <c:invertIfNegative val="0"/>
          <c:cat>
            <c:strRef>
              <c:f>Dashboard!$A$9:$A$11</c:f>
              <c:strCache>
                <c:ptCount val="3"/>
                <c:pt idx="0">
                  <c:v>Under 16s</c:v>
                </c:pt>
                <c:pt idx="1">
                  <c:v>17 to 64</c:v>
                </c:pt>
                <c:pt idx="2">
                  <c:v>Over 65</c:v>
                </c:pt>
              </c:strCache>
            </c:strRef>
          </c:cat>
          <c:val>
            <c:numRef>
              <c:f>Dashboard!$E$9:$E$11</c:f>
              <c:numCache>
                <c:formatCode>0%</c:formatCode>
                <c:ptCount val="3"/>
                <c:pt idx="0">
                  <c:v>0.20130199212049335</c:v>
                </c:pt>
                <c:pt idx="1">
                  <c:v>0.6353301948508101</c:v>
                </c:pt>
                <c:pt idx="2">
                  <c:v>0.16336781302869649</c:v>
                </c:pt>
              </c:numCache>
            </c:numRef>
          </c:val>
          <c:extLst>
            <c:ext xmlns:c16="http://schemas.microsoft.com/office/drawing/2014/chart" uri="{C3380CC4-5D6E-409C-BE32-E72D297353CC}">
              <c16:uniqueId val="{00000002-FC3C-4A42-AB71-044AEC1C812B}"/>
            </c:ext>
          </c:extLst>
        </c:ser>
        <c:dLbls>
          <c:showLegendKey val="0"/>
          <c:showVal val="0"/>
          <c:showCatName val="0"/>
          <c:showSerName val="0"/>
          <c:showPercent val="0"/>
          <c:showBubbleSize val="0"/>
        </c:dLbls>
        <c:gapWidth val="150"/>
        <c:axId val="80289152"/>
        <c:axId val="80409728"/>
      </c:barChart>
      <c:catAx>
        <c:axId val="80289152"/>
        <c:scaling>
          <c:orientation val="minMax"/>
        </c:scaling>
        <c:delete val="0"/>
        <c:axPos val="b"/>
        <c:numFmt formatCode="General" sourceLinked="0"/>
        <c:majorTickMark val="none"/>
        <c:minorTickMark val="none"/>
        <c:tickLblPos val="nextTo"/>
        <c:crossAx val="80409728"/>
        <c:crosses val="autoZero"/>
        <c:auto val="1"/>
        <c:lblAlgn val="ctr"/>
        <c:lblOffset val="100"/>
        <c:noMultiLvlLbl val="0"/>
      </c:catAx>
      <c:valAx>
        <c:axId val="80409728"/>
        <c:scaling>
          <c:orientation val="minMax"/>
        </c:scaling>
        <c:delete val="0"/>
        <c:axPos val="l"/>
        <c:majorGridlines/>
        <c:numFmt formatCode="0%" sourceLinked="1"/>
        <c:majorTickMark val="none"/>
        <c:minorTickMark val="none"/>
        <c:tickLblPos val="nextTo"/>
        <c:crossAx val="8028915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200"/>
              <a:t>Tenure</a:t>
            </a:r>
          </a:p>
        </c:rich>
      </c:tx>
      <c:layout>
        <c:manualLayout>
          <c:xMode val="edge"/>
          <c:yMode val="edge"/>
          <c:x val="0.45299116348115159"/>
          <c:y val="1.8518518518518517E-2"/>
        </c:manualLayout>
      </c:layout>
      <c:overlay val="0"/>
    </c:title>
    <c:autoTitleDeleted val="0"/>
    <c:plotArea>
      <c:layout>
        <c:manualLayout>
          <c:layoutTarget val="inner"/>
          <c:xMode val="edge"/>
          <c:yMode val="edge"/>
          <c:x val="7.0114136496296747E-2"/>
          <c:y val="0.12393554972295132"/>
          <c:w val="0.91069202719586251"/>
          <c:h val="0.45903472497592479"/>
        </c:manualLayout>
      </c:layout>
      <c:barChart>
        <c:barDir val="col"/>
        <c:grouping val="clustered"/>
        <c:varyColors val="0"/>
        <c:ser>
          <c:idx val="0"/>
          <c:order val="0"/>
          <c:tx>
            <c:strRef>
              <c:f>Dashboard!$B$18</c:f>
              <c:strCache>
                <c:ptCount val="1"/>
                <c:pt idx="0">
                  <c:v>Yaxham</c:v>
                </c:pt>
              </c:strCache>
            </c:strRef>
          </c:tx>
          <c:invertIfNegative val="0"/>
          <c:cat>
            <c:strRef>
              <c:f>Dashboard!$A$19:$A$24</c:f>
              <c:strCache>
                <c:ptCount val="6"/>
                <c:pt idx="0">
                  <c:v>Owned outright</c:v>
                </c:pt>
                <c:pt idx="1">
                  <c:v>Owned mortgaged</c:v>
                </c:pt>
                <c:pt idx="2">
                  <c:v>Shared ownership</c:v>
                </c:pt>
                <c:pt idx="3">
                  <c:v>Social rented</c:v>
                </c:pt>
                <c:pt idx="4">
                  <c:v>Private rented</c:v>
                </c:pt>
                <c:pt idx="5">
                  <c:v>Living rent free</c:v>
                </c:pt>
              </c:strCache>
            </c:strRef>
          </c:cat>
          <c:val>
            <c:numRef>
              <c:f>Dashboard!$B$19:$B$24</c:f>
              <c:numCache>
                <c:formatCode>0%</c:formatCode>
                <c:ptCount val="6"/>
                <c:pt idx="0">
                  <c:v>0.46176470588235297</c:v>
                </c:pt>
                <c:pt idx="1">
                  <c:v>0.33235294117647057</c:v>
                </c:pt>
                <c:pt idx="2">
                  <c:v>0</c:v>
                </c:pt>
                <c:pt idx="3">
                  <c:v>0.11176470588235295</c:v>
                </c:pt>
                <c:pt idx="4">
                  <c:v>7.0588235294117646E-2</c:v>
                </c:pt>
                <c:pt idx="5">
                  <c:v>2.3529411764705882E-2</c:v>
                </c:pt>
              </c:numCache>
            </c:numRef>
          </c:val>
          <c:extLst>
            <c:ext xmlns:c16="http://schemas.microsoft.com/office/drawing/2014/chart" uri="{C3380CC4-5D6E-409C-BE32-E72D297353CC}">
              <c16:uniqueId val="{00000000-3155-443E-B5AA-3D7FBA02872F}"/>
            </c:ext>
          </c:extLst>
        </c:ser>
        <c:ser>
          <c:idx val="1"/>
          <c:order val="1"/>
          <c:tx>
            <c:strRef>
              <c:f>Dashboard!$C$18</c:f>
              <c:strCache>
                <c:ptCount val="1"/>
                <c:pt idx="0">
                  <c:v>Breckland</c:v>
                </c:pt>
              </c:strCache>
            </c:strRef>
          </c:tx>
          <c:invertIfNegative val="0"/>
          <c:cat>
            <c:strRef>
              <c:f>Dashboard!$A$19:$A$24</c:f>
              <c:strCache>
                <c:ptCount val="6"/>
                <c:pt idx="0">
                  <c:v>Owned outright</c:v>
                </c:pt>
                <c:pt idx="1">
                  <c:v>Owned mortgaged</c:v>
                </c:pt>
                <c:pt idx="2">
                  <c:v>Shared ownership</c:v>
                </c:pt>
                <c:pt idx="3">
                  <c:v>Social rented</c:v>
                </c:pt>
                <c:pt idx="4">
                  <c:v>Private rented</c:v>
                </c:pt>
                <c:pt idx="5">
                  <c:v>Living rent free</c:v>
                </c:pt>
              </c:strCache>
            </c:strRef>
          </c:cat>
          <c:val>
            <c:numRef>
              <c:f>Dashboard!$C$19:$C$24</c:f>
              <c:numCache>
                <c:formatCode>0%</c:formatCode>
                <c:ptCount val="6"/>
                <c:pt idx="0">
                  <c:v>0.3699077385865478</c:v>
                </c:pt>
                <c:pt idx="1">
                  <c:v>0.31658687796914836</c:v>
                </c:pt>
                <c:pt idx="2">
                  <c:v>5.6860910875107763E-3</c:v>
                </c:pt>
                <c:pt idx="3">
                  <c:v>0.13776848438159173</c:v>
                </c:pt>
                <c:pt idx="4">
                  <c:v>0.15213044993488509</c:v>
                </c:pt>
                <c:pt idx="5">
                  <c:v>1.792035804031622E-2</c:v>
                </c:pt>
              </c:numCache>
            </c:numRef>
          </c:val>
          <c:extLst>
            <c:ext xmlns:c16="http://schemas.microsoft.com/office/drawing/2014/chart" uri="{C3380CC4-5D6E-409C-BE32-E72D297353CC}">
              <c16:uniqueId val="{00000001-3155-443E-B5AA-3D7FBA02872F}"/>
            </c:ext>
          </c:extLst>
        </c:ser>
        <c:ser>
          <c:idx val="2"/>
          <c:order val="2"/>
          <c:tx>
            <c:strRef>
              <c:f>Dashboard!$D$18</c:f>
              <c:strCache>
                <c:ptCount val="1"/>
                <c:pt idx="0">
                  <c:v>England</c:v>
                </c:pt>
              </c:strCache>
            </c:strRef>
          </c:tx>
          <c:invertIfNegative val="0"/>
          <c:cat>
            <c:strRef>
              <c:f>Dashboard!$A$19:$A$24</c:f>
              <c:strCache>
                <c:ptCount val="6"/>
                <c:pt idx="0">
                  <c:v>Owned outright</c:v>
                </c:pt>
                <c:pt idx="1">
                  <c:v>Owned mortgaged</c:v>
                </c:pt>
                <c:pt idx="2">
                  <c:v>Shared ownership</c:v>
                </c:pt>
                <c:pt idx="3">
                  <c:v>Social rented</c:v>
                </c:pt>
                <c:pt idx="4">
                  <c:v>Private rented</c:v>
                </c:pt>
                <c:pt idx="5">
                  <c:v>Living rent free</c:v>
                </c:pt>
              </c:strCache>
            </c:strRef>
          </c:cat>
          <c:val>
            <c:numRef>
              <c:f>Dashboard!$D$19:$D$24</c:f>
              <c:numCache>
                <c:formatCode>0%</c:formatCode>
                <c:ptCount val="6"/>
                <c:pt idx="0">
                  <c:v>0.30573682132301833</c:v>
                </c:pt>
                <c:pt idx="1">
                  <c:v>0.32766710866627435</c:v>
                </c:pt>
                <c:pt idx="2">
                  <c:v>7.8754975215026106E-3</c:v>
                </c:pt>
                <c:pt idx="3">
                  <c:v>0.17692448405882547</c:v>
                </c:pt>
                <c:pt idx="4">
                  <c:v>0.16842052401065874</c:v>
                </c:pt>
                <c:pt idx="5">
                  <c:v>1.3375564419720506E-2</c:v>
                </c:pt>
              </c:numCache>
            </c:numRef>
          </c:val>
          <c:extLst>
            <c:ext xmlns:c16="http://schemas.microsoft.com/office/drawing/2014/chart" uri="{C3380CC4-5D6E-409C-BE32-E72D297353CC}">
              <c16:uniqueId val="{00000002-3155-443E-B5AA-3D7FBA02872F}"/>
            </c:ext>
          </c:extLst>
        </c:ser>
        <c:dLbls>
          <c:showLegendKey val="0"/>
          <c:showVal val="0"/>
          <c:showCatName val="0"/>
          <c:showSerName val="0"/>
          <c:showPercent val="0"/>
          <c:showBubbleSize val="0"/>
        </c:dLbls>
        <c:gapWidth val="150"/>
        <c:axId val="83014016"/>
        <c:axId val="83015552"/>
      </c:barChart>
      <c:catAx>
        <c:axId val="83014016"/>
        <c:scaling>
          <c:orientation val="minMax"/>
        </c:scaling>
        <c:delete val="0"/>
        <c:axPos val="b"/>
        <c:numFmt formatCode="General" sourceLinked="0"/>
        <c:majorTickMark val="out"/>
        <c:minorTickMark val="none"/>
        <c:tickLblPos val="nextTo"/>
        <c:crossAx val="83015552"/>
        <c:crosses val="autoZero"/>
        <c:auto val="1"/>
        <c:lblAlgn val="ctr"/>
        <c:lblOffset val="100"/>
        <c:noMultiLvlLbl val="0"/>
      </c:catAx>
      <c:valAx>
        <c:axId val="83015552"/>
        <c:scaling>
          <c:orientation val="minMax"/>
        </c:scaling>
        <c:delete val="0"/>
        <c:axPos val="l"/>
        <c:majorGridlines/>
        <c:numFmt formatCode="0%" sourceLinked="1"/>
        <c:majorTickMark val="out"/>
        <c:minorTickMark val="none"/>
        <c:tickLblPos val="nextTo"/>
        <c:crossAx val="83014016"/>
        <c:crosses val="autoZero"/>
        <c:crossBetween val="between"/>
      </c:valAx>
    </c:plotArea>
    <c:legend>
      <c:legendPos val="b"/>
      <c:overlay val="0"/>
    </c:legend>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200"/>
              <a:t>Accommodation type</a:t>
            </a:r>
          </a:p>
        </c:rich>
      </c:tx>
      <c:layout>
        <c:manualLayout>
          <c:xMode val="edge"/>
          <c:yMode val="edge"/>
          <c:x val="0.36197458455522974"/>
          <c:y val="0"/>
        </c:manualLayout>
      </c:layout>
      <c:overlay val="0"/>
    </c:title>
    <c:autoTitleDeleted val="0"/>
    <c:plotArea>
      <c:layout>
        <c:manualLayout>
          <c:layoutTarget val="inner"/>
          <c:xMode val="edge"/>
          <c:yMode val="edge"/>
          <c:x val="8.0569753342235734E-2"/>
          <c:y val="0.1349122455583463"/>
          <c:w val="0.89262712774938224"/>
          <c:h val="0.61190142328099395"/>
        </c:manualLayout>
      </c:layout>
      <c:barChart>
        <c:barDir val="col"/>
        <c:grouping val="clustered"/>
        <c:varyColors val="0"/>
        <c:ser>
          <c:idx val="0"/>
          <c:order val="0"/>
          <c:tx>
            <c:strRef>
              <c:f>Dashboard!$B$29</c:f>
              <c:strCache>
                <c:ptCount val="1"/>
                <c:pt idx="0">
                  <c:v>Yaxham</c:v>
                </c:pt>
              </c:strCache>
            </c:strRef>
          </c:tx>
          <c:invertIfNegative val="0"/>
          <c:cat>
            <c:strRef>
              <c:f>Dashboard!$A$30:$A$34</c:f>
              <c:strCache>
                <c:ptCount val="5"/>
                <c:pt idx="0">
                  <c:v>Detached</c:v>
                </c:pt>
                <c:pt idx="1">
                  <c:v>Semi-detached</c:v>
                </c:pt>
                <c:pt idx="2">
                  <c:v>Terraced</c:v>
                </c:pt>
                <c:pt idx="3">
                  <c:v>Flat</c:v>
                </c:pt>
                <c:pt idx="4">
                  <c:v>Temporary or mobile home</c:v>
                </c:pt>
              </c:strCache>
            </c:strRef>
          </c:cat>
          <c:val>
            <c:numRef>
              <c:f>Dashboard!$B$30:$B$34</c:f>
              <c:numCache>
                <c:formatCode>0%</c:formatCode>
                <c:ptCount val="5"/>
                <c:pt idx="0">
                  <c:v>0.60882352941176465</c:v>
                </c:pt>
                <c:pt idx="1">
                  <c:v>0.26176470588235295</c:v>
                </c:pt>
                <c:pt idx="2">
                  <c:v>8.2352941176470587E-2</c:v>
                </c:pt>
                <c:pt idx="3">
                  <c:v>4.1176470588235294E-2</c:v>
                </c:pt>
                <c:pt idx="4">
                  <c:v>5.8823529411764705E-3</c:v>
                </c:pt>
              </c:numCache>
            </c:numRef>
          </c:val>
          <c:extLst>
            <c:ext xmlns:c16="http://schemas.microsoft.com/office/drawing/2014/chart" uri="{C3380CC4-5D6E-409C-BE32-E72D297353CC}">
              <c16:uniqueId val="{00000000-B5F7-4152-8F0D-37D7C8754847}"/>
            </c:ext>
          </c:extLst>
        </c:ser>
        <c:ser>
          <c:idx val="1"/>
          <c:order val="1"/>
          <c:tx>
            <c:strRef>
              <c:f>Dashboard!$C$29</c:f>
              <c:strCache>
                <c:ptCount val="1"/>
                <c:pt idx="0">
                  <c:v>Breckland</c:v>
                </c:pt>
              </c:strCache>
            </c:strRef>
          </c:tx>
          <c:invertIfNegative val="0"/>
          <c:cat>
            <c:strRef>
              <c:f>Dashboard!$A$30:$A$34</c:f>
              <c:strCache>
                <c:ptCount val="5"/>
                <c:pt idx="0">
                  <c:v>Detached</c:v>
                </c:pt>
                <c:pt idx="1">
                  <c:v>Semi-detached</c:v>
                </c:pt>
                <c:pt idx="2">
                  <c:v>Terraced</c:v>
                </c:pt>
                <c:pt idx="3">
                  <c:v>Flat</c:v>
                </c:pt>
                <c:pt idx="4">
                  <c:v>Temporary or mobile home</c:v>
                </c:pt>
              </c:strCache>
            </c:strRef>
          </c:cat>
          <c:val>
            <c:numRef>
              <c:f>Dashboard!$C$30:$C$34</c:f>
              <c:numCache>
                <c:formatCode>0%</c:formatCode>
                <c:ptCount val="5"/>
                <c:pt idx="0">
                  <c:v>0.46875401236266256</c:v>
                </c:pt>
                <c:pt idx="1">
                  <c:v>0.29019240998550966</c:v>
                </c:pt>
                <c:pt idx="2">
                  <c:v>0.17302224912415856</c:v>
                </c:pt>
                <c:pt idx="3">
                  <c:v>6.3830958014637104E-2</c:v>
                </c:pt>
                <c:pt idx="4">
                  <c:v>3.8885526146847887E-3</c:v>
                </c:pt>
              </c:numCache>
            </c:numRef>
          </c:val>
          <c:extLst>
            <c:ext xmlns:c16="http://schemas.microsoft.com/office/drawing/2014/chart" uri="{C3380CC4-5D6E-409C-BE32-E72D297353CC}">
              <c16:uniqueId val="{00000001-B5F7-4152-8F0D-37D7C8754847}"/>
            </c:ext>
          </c:extLst>
        </c:ser>
        <c:ser>
          <c:idx val="2"/>
          <c:order val="2"/>
          <c:tx>
            <c:strRef>
              <c:f>Dashboard!$D$29</c:f>
              <c:strCache>
                <c:ptCount val="1"/>
                <c:pt idx="0">
                  <c:v>England</c:v>
                </c:pt>
              </c:strCache>
            </c:strRef>
          </c:tx>
          <c:invertIfNegative val="0"/>
          <c:cat>
            <c:strRef>
              <c:f>Dashboard!$A$30:$A$34</c:f>
              <c:strCache>
                <c:ptCount val="5"/>
                <c:pt idx="0">
                  <c:v>Detached</c:v>
                </c:pt>
                <c:pt idx="1">
                  <c:v>Semi-detached</c:v>
                </c:pt>
                <c:pt idx="2">
                  <c:v>Terraced</c:v>
                </c:pt>
                <c:pt idx="3">
                  <c:v>Flat</c:v>
                </c:pt>
                <c:pt idx="4">
                  <c:v>Temporary or mobile home</c:v>
                </c:pt>
              </c:strCache>
            </c:strRef>
          </c:cat>
          <c:val>
            <c:numRef>
              <c:f>Dashboard!$D$30:$D$34</c:f>
              <c:numCache>
                <c:formatCode>0%</c:formatCode>
                <c:ptCount val="5"/>
                <c:pt idx="0">
                  <c:v>0.22431824551899782</c:v>
                </c:pt>
                <c:pt idx="1">
                  <c:v>0.31227938545012712</c:v>
                </c:pt>
                <c:pt idx="2">
                  <c:v>0.24458908540164856</c:v>
                </c:pt>
                <c:pt idx="3">
                  <c:v>0.21161043953035638</c:v>
                </c:pt>
                <c:pt idx="4">
                  <c:v>3.6696120012139578E-3</c:v>
                </c:pt>
              </c:numCache>
            </c:numRef>
          </c:val>
          <c:extLst>
            <c:ext xmlns:c16="http://schemas.microsoft.com/office/drawing/2014/chart" uri="{C3380CC4-5D6E-409C-BE32-E72D297353CC}">
              <c16:uniqueId val="{00000002-B5F7-4152-8F0D-37D7C8754847}"/>
            </c:ext>
          </c:extLst>
        </c:ser>
        <c:dLbls>
          <c:showLegendKey val="0"/>
          <c:showVal val="0"/>
          <c:showCatName val="0"/>
          <c:showSerName val="0"/>
          <c:showPercent val="0"/>
          <c:showBubbleSize val="0"/>
        </c:dLbls>
        <c:gapWidth val="150"/>
        <c:axId val="83025280"/>
        <c:axId val="97744000"/>
      </c:barChart>
      <c:catAx>
        <c:axId val="83025280"/>
        <c:scaling>
          <c:orientation val="minMax"/>
        </c:scaling>
        <c:delete val="0"/>
        <c:axPos val="b"/>
        <c:numFmt formatCode="General" sourceLinked="0"/>
        <c:majorTickMark val="out"/>
        <c:minorTickMark val="none"/>
        <c:tickLblPos val="nextTo"/>
        <c:crossAx val="97744000"/>
        <c:crosses val="autoZero"/>
        <c:auto val="1"/>
        <c:lblAlgn val="ctr"/>
        <c:lblOffset val="100"/>
        <c:noMultiLvlLbl val="0"/>
      </c:catAx>
      <c:valAx>
        <c:axId val="97744000"/>
        <c:scaling>
          <c:orientation val="minMax"/>
        </c:scaling>
        <c:delete val="0"/>
        <c:axPos val="l"/>
        <c:majorGridlines/>
        <c:numFmt formatCode="0%" sourceLinked="1"/>
        <c:majorTickMark val="out"/>
        <c:minorTickMark val="none"/>
        <c:tickLblPos val="nextTo"/>
        <c:crossAx val="83025280"/>
        <c:crosses val="autoZero"/>
        <c:crossBetween val="between"/>
      </c:valAx>
    </c:plotArea>
    <c:legend>
      <c:legendPos val="b"/>
      <c:layout>
        <c:manualLayout>
          <c:xMode val="edge"/>
          <c:yMode val="edge"/>
          <c:x val="0.2067065755343632"/>
          <c:y val="0.88204231320400017"/>
          <c:w val="0.5963620199967673"/>
          <c:h val="0.11795768679599981"/>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200"/>
              <a:t>Bedrooms</a:t>
            </a:r>
          </a:p>
        </c:rich>
      </c:tx>
      <c:layout>
        <c:manualLayout>
          <c:xMode val="edge"/>
          <c:yMode val="edge"/>
          <c:x val="0.43260911830465637"/>
          <c:y val="0"/>
        </c:manualLayout>
      </c:layout>
      <c:overlay val="0"/>
    </c:title>
    <c:autoTitleDeleted val="0"/>
    <c:plotArea>
      <c:layout>
        <c:manualLayout>
          <c:layoutTarget val="inner"/>
          <c:xMode val="edge"/>
          <c:yMode val="edge"/>
          <c:x val="7.8503862230896351E-2"/>
          <c:y val="9.9533287319407082E-2"/>
          <c:w val="0.65727523909938612"/>
          <c:h val="0.77371243174209658"/>
        </c:manualLayout>
      </c:layout>
      <c:barChart>
        <c:barDir val="col"/>
        <c:grouping val="clustered"/>
        <c:varyColors val="0"/>
        <c:ser>
          <c:idx val="0"/>
          <c:order val="0"/>
          <c:tx>
            <c:strRef>
              <c:f>Dashboard!$B$40</c:f>
              <c:strCache>
                <c:ptCount val="1"/>
                <c:pt idx="0">
                  <c:v>Yaxham</c:v>
                </c:pt>
              </c:strCache>
            </c:strRef>
          </c:tx>
          <c:invertIfNegative val="0"/>
          <c:cat>
            <c:strRef>
              <c:f>Dashboard!$A$41:$A$46</c:f>
              <c:strCache>
                <c:ptCount val="6"/>
                <c:pt idx="0">
                  <c:v>None</c:v>
                </c:pt>
                <c:pt idx="1">
                  <c:v>One</c:v>
                </c:pt>
                <c:pt idx="2">
                  <c:v>Two</c:v>
                </c:pt>
                <c:pt idx="3">
                  <c:v>Three</c:v>
                </c:pt>
                <c:pt idx="4">
                  <c:v>Four</c:v>
                </c:pt>
                <c:pt idx="5">
                  <c:v>Five+</c:v>
                </c:pt>
              </c:strCache>
            </c:strRef>
          </c:cat>
          <c:val>
            <c:numRef>
              <c:f>Dashboard!$B$41:$B$46</c:f>
              <c:numCache>
                <c:formatCode>0%</c:formatCode>
                <c:ptCount val="6"/>
                <c:pt idx="0">
                  <c:v>0</c:v>
                </c:pt>
                <c:pt idx="1">
                  <c:v>0.05</c:v>
                </c:pt>
                <c:pt idx="2">
                  <c:v>0.25588235294117645</c:v>
                </c:pt>
                <c:pt idx="3">
                  <c:v>0.39117647058823529</c:v>
                </c:pt>
                <c:pt idx="4">
                  <c:v>0.22352941176470589</c:v>
                </c:pt>
                <c:pt idx="5">
                  <c:v>7.9411764705882348E-2</c:v>
                </c:pt>
              </c:numCache>
            </c:numRef>
          </c:val>
          <c:extLst>
            <c:ext xmlns:c16="http://schemas.microsoft.com/office/drawing/2014/chart" uri="{C3380CC4-5D6E-409C-BE32-E72D297353CC}">
              <c16:uniqueId val="{00000000-BA25-46BF-B423-3C4EB6245ACC}"/>
            </c:ext>
          </c:extLst>
        </c:ser>
        <c:ser>
          <c:idx val="1"/>
          <c:order val="1"/>
          <c:tx>
            <c:strRef>
              <c:f>Dashboard!$C$40</c:f>
              <c:strCache>
                <c:ptCount val="1"/>
                <c:pt idx="0">
                  <c:v>Breckland</c:v>
                </c:pt>
              </c:strCache>
            </c:strRef>
          </c:tx>
          <c:invertIfNegative val="0"/>
          <c:cat>
            <c:strRef>
              <c:f>Dashboard!$A$41:$A$46</c:f>
              <c:strCache>
                <c:ptCount val="6"/>
                <c:pt idx="0">
                  <c:v>None</c:v>
                </c:pt>
                <c:pt idx="1">
                  <c:v>One</c:v>
                </c:pt>
                <c:pt idx="2">
                  <c:v>Two</c:v>
                </c:pt>
                <c:pt idx="3">
                  <c:v>Three</c:v>
                </c:pt>
                <c:pt idx="4">
                  <c:v>Four</c:v>
                </c:pt>
                <c:pt idx="5">
                  <c:v>Five+</c:v>
                </c:pt>
              </c:strCache>
            </c:strRef>
          </c:cat>
          <c:val>
            <c:numRef>
              <c:f>Dashboard!$C$41:$C$46</c:f>
              <c:numCache>
                <c:formatCode>0%</c:formatCode>
                <c:ptCount val="6"/>
                <c:pt idx="0">
                  <c:v>1.3022982813331132E-3</c:v>
                </c:pt>
                <c:pt idx="1">
                  <c:v>6.7169243749885366E-2</c:v>
                </c:pt>
                <c:pt idx="2">
                  <c:v>0.26986921990498725</c:v>
                </c:pt>
                <c:pt idx="3">
                  <c:v>0.44336836699132415</c:v>
                </c:pt>
                <c:pt idx="4">
                  <c:v>0.16896861644564282</c:v>
                </c:pt>
                <c:pt idx="5">
                  <c:v>4.9322254626827343E-2</c:v>
                </c:pt>
              </c:numCache>
            </c:numRef>
          </c:val>
          <c:extLst>
            <c:ext xmlns:c16="http://schemas.microsoft.com/office/drawing/2014/chart" uri="{C3380CC4-5D6E-409C-BE32-E72D297353CC}">
              <c16:uniqueId val="{00000001-BA25-46BF-B423-3C4EB6245ACC}"/>
            </c:ext>
          </c:extLst>
        </c:ser>
        <c:ser>
          <c:idx val="2"/>
          <c:order val="2"/>
          <c:tx>
            <c:strRef>
              <c:f>Dashboard!$D$40</c:f>
              <c:strCache>
                <c:ptCount val="1"/>
                <c:pt idx="0">
                  <c:v>England</c:v>
                </c:pt>
              </c:strCache>
            </c:strRef>
          </c:tx>
          <c:invertIfNegative val="0"/>
          <c:cat>
            <c:strRef>
              <c:f>Dashboard!$A$41:$A$46</c:f>
              <c:strCache>
                <c:ptCount val="6"/>
                <c:pt idx="0">
                  <c:v>None</c:v>
                </c:pt>
                <c:pt idx="1">
                  <c:v>One</c:v>
                </c:pt>
                <c:pt idx="2">
                  <c:v>Two</c:v>
                </c:pt>
                <c:pt idx="3">
                  <c:v>Three</c:v>
                </c:pt>
                <c:pt idx="4">
                  <c:v>Four</c:v>
                </c:pt>
                <c:pt idx="5">
                  <c:v>Five+</c:v>
                </c:pt>
              </c:strCache>
            </c:strRef>
          </c:cat>
          <c:val>
            <c:numRef>
              <c:f>Dashboard!$D$41:$D$46</c:f>
              <c:numCache>
                <c:formatCode>0%</c:formatCode>
                <c:ptCount val="6"/>
                <c:pt idx="0">
                  <c:v>2.4900096848314364E-3</c:v>
                </c:pt>
                <c:pt idx="1">
                  <c:v>0.11756559560625558</c:v>
                </c:pt>
                <c:pt idx="2">
                  <c:v>0.27851971648208923</c:v>
                </c:pt>
                <c:pt idx="3">
                  <c:v>0.41191412843225023</c:v>
                </c:pt>
                <c:pt idx="4">
                  <c:v>0.14351983795039813</c:v>
                </c:pt>
                <c:pt idx="5">
                  <c:v>4.5990711844175379E-2</c:v>
                </c:pt>
              </c:numCache>
            </c:numRef>
          </c:val>
          <c:extLst>
            <c:ext xmlns:c16="http://schemas.microsoft.com/office/drawing/2014/chart" uri="{C3380CC4-5D6E-409C-BE32-E72D297353CC}">
              <c16:uniqueId val="{00000002-BA25-46BF-B423-3C4EB6245ACC}"/>
            </c:ext>
          </c:extLst>
        </c:ser>
        <c:dLbls>
          <c:showLegendKey val="0"/>
          <c:showVal val="0"/>
          <c:showCatName val="0"/>
          <c:showSerName val="0"/>
          <c:showPercent val="0"/>
          <c:showBubbleSize val="0"/>
        </c:dLbls>
        <c:gapWidth val="150"/>
        <c:axId val="98437760"/>
        <c:axId val="98439552"/>
      </c:barChart>
      <c:catAx>
        <c:axId val="98437760"/>
        <c:scaling>
          <c:orientation val="minMax"/>
        </c:scaling>
        <c:delete val="0"/>
        <c:axPos val="b"/>
        <c:numFmt formatCode="General" sourceLinked="0"/>
        <c:majorTickMark val="out"/>
        <c:minorTickMark val="none"/>
        <c:tickLblPos val="nextTo"/>
        <c:crossAx val="98439552"/>
        <c:crosses val="autoZero"/>
        <c:auto val="1"/>
        <c:lblAlgn val="ctr"/>
        <c:lblOffset val="100"/>
        <c:noMultiLvlLbl val="0"/>
      </c:catAx>
      <c:valAx>
        <c:axId val="98439552"/>
        <c:scaling>
          <c:orientation val="minMax"/>
        </c:scaling>
        <c:delete val="0"/>
        <c:axPos val="l"/>
        <c:majorGridlines/>
        <c:numFmt formatCode="0%" sourceLinked="1"/>
        <c:majorTickMark val="out"/>
        <c:minorTickMark val="none"/>
        <c:tickLblPos val="nextTo"/>
        <c:crossAx val="9843776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200"/>
              <a:t>Income</a:t>
            </a:r>
          </a:p>
        </c:rich>
      </c:tx>
      <c:layout>
        <c:manualLayout>
          <c:xMode val="edge"/>
          <c:yMode val="edge"/>
          <c:x val="0.4608265451283492"/>
          <c:y val="0"/>
        </c:manualLayout>
      </c:layout>
      <c:overlay val="0"/>
    </c:title>
    <c:autoTitleDeleted val="0"/>
    <c:plotArea>
      <c:layout>
        <c:manualLayout>
          <c:layoutTarget val="inner"/>
          <c:xMode val="edge"/>
          <c:yMode val="edge"/>
          <c:x val="9.3384860264158584E-2"/>
          <c:y val="0.18719239640499483"/>
          <c:w val="0.85914272445166873"/>
          <c:h val="0.48405167800626864"/>
        </c:manualLayout>
      </c:layout>
      <c:barChart>
        <c:barDir val="col"/>
        <c:grouping val="clustered"/>
        <c:varyColors val="0"/>
        <c:ser>
          <c:idx val="1"/>
          <c:order val="0"/>
          <c:tx>
            <c:strRef>
              <c:f>Dashboard!$A$94</c:f>
              <c:strCache>
                <c:ptCount val="1"/>
                <c:pt idx="0">
                  <c:v>Breckland</c:v>
                </c:pt>
              </c:strCache>
            </c:strRef>
          </c:tx>
          <c:invertIfNegative val="0"/>
          <c:cat>
            <c:numRef>
              <c:f>Dashboard!$B$93:$F$93</c:f>
              <c:numCache>
                <c:formatCode>General</c:formatCode>
                <c:ptCount val="5"/>
                <c:pt idx="0">
                  <c:v>2018</c:v>
                </c:pt>
                <c:pt idx="1">
                  <c:v>2019</c:v>
                </c:pt>
                <c:pt idx="2">
                  <c:v>2020</c:v>
                </c:pt>
                <c:pt idx="3">
                  <c:v>2021</c:v>
                </c:pt>
                <c:pt idx="4">
                  <c:v>2022</c:v>
                </c:pt>
              </c:numCache>
            </c:numRef>
          </c:cat>
          <c:val>
            <c:numRef>
              <c:f>Dashboard!$B$94:$F$94</c:f>
              <c:numCache>
                <c:formatCode>"£"#,##0</c:formatCode>
                <c:ptCount val="5"/>
                <c:pt idx="0">
                  <c:v>463</c:v>
                </c:pt>
                <c:pt idx="1">
                  <c:v>498</c:v>
                </c:pt>
                <c:pt idx="2">
                  <c:v>522</c:v>
                </c:pt>
                <c:pt idx="3">
                  <c:v>523</c:v>
                </c:pt>
                <c:pt idx="4">
                  <c:v>593.69230769230774</c:v>
                </c:pt>
              </c:numCache>
            </c:numRef>
          </c:val>
          <c:extLst>
            <c:ext xmlns:c16="http://schemas.microsoft.com/office/drawing/2014/chart" uri="{C3380CC4-5D6E-409C-BE32-E72D297353CC}">
              <c16:uniqueId val="{00000000-E429-4C30-B2F4-30EC11D27073}"/>
            </c:ext>
          </c:extLst>
        </c:ser>
        <c:ser>
          <c:idx val="2"/>
          <c:order val="1"/>
          <c:tx>
            <c:strRef>
              <c:f>Dashboard!$A$95</c:f>
              <c:strCache>
                <c:ptCount val="1"/>
                <c:pt idx="0">
                  <c:v>England</c:v>
                </c:pt>
              </c:strCache>
            </c:strRef>
          </c:tx>
          <c:invertIfNegative val="0"/>
          <c:cat>
            <c:numRef>
              <c:f>Dashboard!$B$93:$F$93</c:f>
              <c:numCache>
                <c:formatCode>General</c:formatCode>
                <c:ptCount val="5"/>
                <c:pt idx="0">
                  <c:v>2018</c:v>
                </c:pt>
                <c:pt idx="1">
                  <c:v>2019</c:v>
                </c:pt>
                <c:pt idx="2">
                  <c:v>2020</c:v>
                </c:pt>
                <c:pt idx="3">
                  <c:v>2021</c:v>
                </c:pt>
                <c:pt idx="4">
                  <c:v>2022</c:v>
                </c:pt>
              </c:numCache>
            </c:numRef>
          </c:cat>
          <c:val>
            <c:numRef>
              <c:f>Dashboard!$B$95:$F$95</c:f>
              <c:numCache>
                <c:formatCode>"£"#,##0</c:formatCode>
                <c:ptCount val="5"/>
                <c:pt idx="0">
                  <c:v>556</c:v>
                </c:pt>
                <c:pt idx="1">
                  <c:v>575</c:v>
                </c:pt>
                <c:pt idx="2">
                  <c:v>590</c:v>
                </c:pt>
                <c:pt idx="3">
                  <c:v>613</c:v>
                </c:pt>
                <c:pt idx="4">
                  <c:v>645.80769230769226</c:v>
                </c:pt>
              </c:numCache>
            </c:numRef>
          </c:val>
          <c:extLst>
            <c:ext xmlns:c16="http://schemas.microsoft.com/office/drawing/2014/chart" uri="{C3380CC4-5D6E-409C-BE32-E72D297353CC}">
              <c16:uniqueId val="{00000001-E429-4C30-B2F4-30EC11D27073}"/>
            </c:ext>
          </c:extLst>
        </c:ser>
        <c:dLbls>
          <c:showLegendKey val="0"/>
          <c:showVal val="0"/>
          <c:showCatName val="0"/>
          <c:showSerName val="0"/>
          <c:showPercent val="0"/>
          <c:showBubbleSize val="0"/>
        </c:dLbls>
        <c:gapWidth val="150"/>
        <c:axId val="98454528"/>
        <c:axId val="98460416"/>
      </c:barChart>
      <c:catAx>
        <c:axId val="98454528"/>
        <c:scaling>
          <c:orientation val="minMax"/>
        </c:scaling>
        <c:delete val="0"/>
        <c:axPos val="b"/>
        <c:numFmt formatCode="General" sourceLinked="1"/>
        <c:majorTickMark val="out"/>
        <c:minorTickMark val="none"/>
        <c:tickLblPos val="nextTo"/>
        <c:crossAx val="98460416"/>
        <c:crosses val="autoZero"/>
        <c:auto val="1"/>
        <c:lblAlgn val="ctr"/>
        <c:lblOffset val="100"/>
        <c:noMultiLvlLbl val="0"/>
      </c:catAx>
      <c:valAx>
        <c:axId val="98460416"/>
        <c:scaling>
          <c:orientation val="minMax"/>
          <c:max val="600"/>
          <c:min val="0"/>
        </c:scaling>
        <c:delete val="0"/>
        <c:axPos val="l"/>
        <c:majorGridlines/>
        <c:numFmt formatCode="&quot;£&quot;#,##0" sourceLinked="1"/>
        <c:majorTickMark val="out"/>
        <c:minorTickMark val="none"/>
        <c:tickLblPos val="nextTo"/>
        <c:crossAx val="98454528"/>
        <c:crosses val="autoZero"/>
        <c:crossBetween val="between"/>
        <c:majorUnit val="200"/>
        <c:minorUnit val="50"/>
      </c:valAx>
    </c:plotArea>
    <c:legend>
      <c:legendPos val="b"/>
      <c:layout>
        <c:manualLayout>
          <c:xMode val="edge"/>
          <c:yMode val="edge"/>
          <c:x val="0.31552912119229065"/>
          <c:y val="0.82443773411818666"/>
          <c:w val="0.31033945804575575"/>
          <c:h val="0.17556276053728578"/>
        </c:manualLayout>
      </c:layout>
      <c:overlay val="0"/>
    </c:legend>
    <c:plotVisOnly val="1"/>
    <c:dispBlanksAs val="gap"/>
    <c:showDLblsOverMax val="0"/>
  </c:chart>
  <c:printSettings>
    <c:headerFooter/>
    <c:pageMargins b="0.75" l="0.7" r="0.7" t="0.75" header="0.3" footer="0.3"/>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43594101097076"/>
          <c:y val="3.6050132320623068E-2"/>
          <c:w val="0.85305326762212275"/>
          <c:h val="0.7568567567925788"/>
        </c:manualLayout>
      </c:layout>
      <c:lineChart>
        <c:grouping val="standard"/>
        <c:varyColors val="0"/>
        <c:ser>
          <c:idx val="0"/>
          <c:order val="0"/>
          <c:tx>
            <c:v>Norfolk</c:v>
          </c:tx>
          <c:spPr>
            <a:ln w="63500" cap="rnd">
              <a:solidFill>
                <a:srgbClr val="009900"/>
              </a:solidFill>
              <a:round/>
            </a:ln>
            <a:effectLst/>
          </c:spPr>
          <c:marker>
            <c:symbol val="none"/>
          </c:marker>
          <c:cat>
            <c:numLit>
              <c:formatCode>General</c:formatCode>
              <c:ptCount val="10"/>
              <c:pt idx="0">
                <c:v>2005</c:v>
              </c:pt>
              <c:pt idx="1">
                <c:v>2006</c:v>
              </c:pt>
              <c:pt idx="2">
                <c:v>2007</c:v>
              </c:pt>
              <c:pt idx="3">
                <c:v>2008</c:v>
              </c:pt>
              <c:pt idx="4">
                <c:v>2009</c:v>
              </c:pt>
              <c:pt idx="5">
                <c:v>2010</c:v>
              </c:pt>
              <c:pt idx="6">
                <c:v>2011</c:v>
              </c:pt>
              <c:pt idx="7">
                <c:v>2012</c:v>
              </c:pt>
              <c:pt idx="8">
                <c:v>2013</c:v>
              </c:pt>
              <c:pt idx="9">
                <c:v>2014</c:v>
              </c:pt>
            </c:numLit>
          </c:cat>
          <c:val>
            <c:numLit>
              <c:formatCode>General</c:formatCode>
              <c:ptCount val="10"/>
              <c:pt idx="0">
                <c:v>383</c:v>
              </c:pt>
              <c:pt idx="1">
                <c:v>396.3</c:v>
              </c:pt>
              <c:pt idx="2">
                <c:v>411.1</c:v>
              </c:pt>
              <c:pt idx="3">
                <c:v>416.3</c:v>
              </c:pt>
              <c:pt idx="4">
                <c:v>446.1</c:v>
              </c:pt>
              <c:pt idx="5">
                <c:v>447</c:v>
              </c:pt>
              <c:pt idx="6">
                <c:v>460</c:v>
              </c:pt>
              <c:pt idx="7">
                <c:v>466.2</c:v>
              </c:pt>
              <c:pt idx="8">
                <c:v>471.5</c:v>
              </c:pt>
              <c:pt idx="9">
                <c:v>470.2</c:v>
              </c:pt>
            </c:numLit>
          </c:val>
          <c:smooth val="0"/>
          <c:extLst>
            <c:ext xmlns:c16="http://schemas.microsoft.com/office/drawing/2014/chart" uri="{C3380CC4-5D6E-409C-BE32-E72D297353CC}">
              <c16:uniqueId val="{00000000-3593-4C14-B224-3649D7EB449C}"/>
            </c:ext>
          </c:extLst>
        </c:ser>
        <c:ser>
          <c:idx val="8"/>
          <c:order val="8"/>
          <c:tx>
            <c:v>East of England</c:v>
          </c:tx>
          <c:spPr>
            <a:ln w="63500" cap="rnd">
              <a:solidFill>
                <a:srgbClr val="92D050"/>
              </a:solidFill>
              <a:round/>
            </a:ln>
            <a:effectLst/>
          </c:spPr>
          <c:marker>
            <c:symbol val="none"/>
          </c:marker>
          <c:cat>
            <c:numLit>
              <c:formatCode>General</c:formatCode>
              <c:ptCount val="10"/>
              <c:pt idx="0">
                <c:v>2005</c:v>
              </c:pt>
              <c:pt idx="1">
                <c:v>2006</c:v>
              </c:pt>
              <c:pt idx="2">
                <c:v>2007</c:v>
              </c:pt>
              <c:pt idx="3">
                <c:v>2008</c:v>
              </c:pt>
              <c:pt idx="4">
                <c:v>2009</c:v>
              </c:pt>
              <c:pt idx="5">
                <c:v>2010</c:v>
              </c:pt>
              <c:pt idx="6">
                <c:v>2011</c:v>
              </c:pt>
              <c:pt idx="7">
                <c:v>2012</c:v>
              </c:pt>
              <c:pt idx="8">
                <c:v>2013</c:v>
              </c:pt>
              <c:pt idx="9">
                <c:v>2014</c:v>
              </c:pt>
            </c:numLit>
          </c:cat>
          <c:val>
            <c:numLit>
              <c:formatCode>General</c:formatCode>
              <c:ptCount val="10"/>
              <c:pt idx="0">
                <c:v>456.7</c:v>
              </c:pt>
              <c:pt idx="1">
                <c:v>466</c:v>
              </c:pt>
              <c:pt idx="2">
                <c:v>479.9</c:v>
              </c:pt>
              <c:pt idx="3">
                <c:v>499</c:v>
              </c:pt>
              <c:pt idx="4">
                <c:v>509.5</c:v>
              </c:pt>
              <c:pt idx="5">
                <c:v>523.29999999999995</c:v>
              </c:pt>
              <c:pt idx="6">
                <c:v>525</c:v>
              </c:pt>
              <c:pt idx="7">
                <c:v>531.4</c:v>
              </c:pt>
              <c:pt idx="8">
                <c:v>542.70000000000005</c:v>
              </c:pt>
              <c:pt idx="9">
                <c:v>539.1</c:v>
              </c:pt>
            </c:numLit>
          </c:val>
          <c:smooth val="0"/>
          <c:extLst>
            <c:ext xmlns:c16="http://schemas.microsoft.com/office/drawing/2014/chart" uri="{C3380CC4-5D6E-409C-BE32-E72D297353CC}">
              <c16:uniqueId val="{00000001-3593-4C14-B224-3649D7EB449C}"/>
            </c:ext>
          </c:extLst>
        </c:ser>
        <c:ser>
          <c:idx val="9"/>
          <c:order val="9"/>
          <c:tx>
            <c:v>England</c:v>
          </c:tx>
          <c:spPr>
            <a:ln w="63500" cap="rnd">
              <a:solidFill>
                <a:schemeClr val="tx2"/>
              </a:solidFill>
              <a:round/>
            </a:ln>
            <a:effectLst/>
          </c:spPr>
          <c:marker>
            <c:symbol val="none"/>
          </c:marker>
          <c:cat>
            <c:numLit>
              <c:formatCode>General</c:formatCode>
              <c:ptCount val="10"/>
              <c:pt idx="0">
                <c:v>2005</c:v>
              </c:pt>
              <c:pt idx="1">
                <c:v>2006</c:v>
              </c:pt>
              <c:pt idx="2">
                <c:v>2007</c:v>
              </c:pt>
              <c:pt idx="3">
                <c:v>2008</c:v>
              </c:pt>
              <c:pt idx="4">
                <c:v>2009</c:v>
              </c:pt>
              <c:pt idx="5">
                <c:v>2010</c:v>
              </c:pt>
              <c:pt idx="6">
                <c:v>2011</c:v>
              </c:pt>
              <c:pt idx="7">
                <c:v>2012</c:v>
              </c:pt>
              <c:pt idx="8">
                <c:v>2013</c:v>
              </c:pt>
              <c:pt idx="9">
                <c:v>2014</c:v>
              </c:pt>
            </c:numLit>
          </c:cat>
          <c:val>
            <c:numLit>
              <c:formatCode>General</c:formatCode>
              <c:ptCount val="10"/>
              <c:pt idx="0">
                <c:v>437.3</c:v>
              </c:pt>
              <c:pt idx="1">
                <c:v>450.4</c:v>
              </c:pt>
              <c:pt idx="2">
                <c:v>464</c:v>
              </c:pt>
              <c:pt idx="3">
                <c:v>484.5</c:v>
              </c:pt>
              <c:pt idx="4">
                <c:v>495.9</c:v>
              </c:pt>
              <c:pt idx="5">
                <c:v>506</c:v>
              </c:pt>
              <c:pt idx="6">
                <c:v>504.7</c:v>
              </c:pt>
              <c:pt idx="7">
                <c:v>513.20000000000005</c:v>
              </c:pt>
              <c:pt idx="8">
                <c:v>520.70000000000005</c:v>
              </c:pt>
              <c:pt idx="9">
                <c:v>523.6</c:v>
              </c:pt>
            </c:numLit>
          </c:val>
          <c:smooth val="0"/>
          <c:extLst>
            <c:ext xmlns:c16="http://schemas.microsoft.com/office/drawing/2014/chart" uri="{C3380CC4-5D6E-409C-BE32-E72D297353CC}">
              <c16:uniqueId val="{00000002-3593-4C14-B224-3649D7EB449C}"/>
            </c:ext>
          </c:extLst>
        </c:ser>
        <c:dLbls>
          <c:showLegendKey val="0"/>
          <c:showVal val="0"/>
          <c:showCatName val="0"/>
          <c:showSerName val="0"/>
          <c:showPercent val="0"/>
          <c:showBubbleSize val="0"/>
        </c:dLbls>
        <c:smooth val="0"/>
        <c:axId val="109510016"/>
        <c:axId val="108536960"/>
        <c:extLst>
          <c:ext xmlns:c15="http://schemas.microsoft.com/office/drawing/2012/chart" uri="{02D57815-91ED-43cb-92C2-25804820EDAC}">
            <c15:filteredLineSeries>
              <c15:ser>
                <c:idx val="1"/>
                <c:order val="1"/>
                <c:tx>
                  <c:strRef>
                    <c:extLst>
                      <c:ext uri="{02D57815-91ED-43cb-92C2-25804820EDAC}">
                        <c15:formulaRef>
                          <c15:sqref>[3]Earnings!$O$18</c15:sqref>
                        </c15:formulaRef>
                      </c:ext>
                    </c:extLst>
                    <c:strCache>
                      <c:ptCount val="1"/>
                      <c:pt idx="0">
                        <c:v>375.4</c:v>
                      </c:pt>
                    </c:strCache>
                  </c:strRef>
                </c:tx>
                <c:spPr>
                  <a:ln w="28575" cap="rnd">
                    <a:solidFill>
                      <a:schemeClr val="accent2"/>
                    </a:solidFill>
                    <a:round/>
                  </a:ln>
                  <a:effectLst/>
                </c:spPr>
                <c:marker>
                  <c:symbol val="none"/>
                </c:marker>
                <c:cat>
                  <c:numRef>
                    <c:extLst>
                      <c:ext uri="{02D57815-91ED-43cb-92C2-25804820EDAC}">
                        <c15:formulaRef>
                          <c15:sqref>[3]Earnings!$P$16:$Y$16</c15:sqref>
                        </c15:formulaRef>
                      </c:ext>
                    </c:extLst>
                    <c:numCache>
                      <c:formatCode>General</c:formatCode>
                      <c:ptCount val="10"/>
                      <c:pt idx="0">
                        <c:v>2008</c:v>
                      </c:pt>
                      <c:pt idx="1">
                        <c:v>2009</c:v>
                      </c:pt>
                      <c:pt idx="2">
                        <c:v>2010</c:v>
                      </c:pt>
                      <c:pt idx="3">
                        <c:v>2011</c:v>
                      </c:pt>
                      <c:pt idx="4">
                        <c:v>2012</c:v>
                      </c:pt>
                      <c:pt idx="5">
                        <c:v>2013</c:v>
                      </c:pt>
                      <c:pt idx="6">
                        <c:v>2014</c:v>
                      </c:pt>
                      <c:pt idx="9">
                        <c:v>2014</c:v>
                      </c:pt>
                    </c:numCache>
                  </c:numRef>
                </c:cat>
                <c:val>
                  <c:numRef>
                    <c:extLst>
                      <c:ext uri="{02D57815-91ED-43cb-92C2-25804820EDAC}">
                        <c15:formulaRef>
                          <c15:sqref>[3]Earnings!$P$18:$Y$18</c15:sqref>
                        </c15:formulaRef>
                      </c:ext>
                    </c:extLst>
                    <c:numCache>
                      <c:formatCode>General</c:formatCode>
                      <c:ptCount val="10"/>
                      <c:pt idx="0">
                        <c:v>383.4</c:v>
                      </c:pt>
                      <c:pt idx="1">
                        <c:v>406.9</c:v>
                      </c:pt>
                      <c:pt idx="2">
                        <c:v>398.7</c:v>
                      </c:pt>
                      <c:pt idx="3">
                        <c:v>421.5</c:v>
                      </c:pt>
                      <c:pt idx="4">
                        <c:v>448.1</c:v>
                      </c:pt>
                      <c:pt idx="5">
                        <c:v>439.8</c:v>
                      </c:pt>
                      <c:pt idx="6">
                        <c:v>450.5</c:v>
                      </c:pt>
                      <c:pt idx="8">
                        <c:v>0</c:v>
                      </c:pt>
                      <c:pt idx="9">
                        <c:v>539.1</c:v>
                      </c:pt>
                    </c:numCache>
                  </c:numRef>
                </c:val>
                <c:smooth val="0"/>
                <c:extLst>
                  <c:ext xmlns:c16="http://schemas.microsoft.com/office/drawing/2014/chart" uri="{C3380CC4-5D6E-409C-BE32-E72D297353CC}">
                    <c16:uniqueId val="{00000003-3593-4C14-B224-3649D7EB449C}"/>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[3]Earnings!$O$19</c15:sqref>
                        </c15:formulaRef>
                      </c:ext>
                    </c:extLst>
                    <c:strCache>
                      <c:ptCount val="1"/>
                      <c:pt idx="0">
                        <c:v>425.4</c:v>
                      </c:pt>
                    </c:strCache>
                  </c:strRef>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[3]Earnings!$P$16:$Y$16</c15:sqref>
                        </c15:formulaRef>
                      </c:ext>
                    </c:extLst>
                    <c:numCache>
                      <c:formatCode>General</c:formatCode>
                      <c:ptCount val="10"/>
                      <c:pt idx="0">
                        <c:v>2008</c:v>
                      </c:pt>
                      <c:pt idx="1">
                        <c:v>2009</c:v>
                      </c:pt>
                      <c:pt idx="2">
                        <c:v>2010</c:v>
                      </c:pt>
                      <c:pt idx="3">
                        <c:v>2011</c:v>
                      </c:pt>
                      <c:pt idx="4">
                        <c:v>2012</c:v>
                      </c:pt>
                      <c:pt idx="5">
                        <c:v>2013</c:v>
                      </c:pt>
                      <c:pt idx="6">
                        <c:v>2014</c:v>
                      </c:pt>
                      <c:pt idx="9">
                        <c:v>2014</c:v>
                      </c:pt>
                    </c:numCache>
                  </c:numRef>
                </c:cat>
                <c:val>
                  <c:numRef>
                    <c:extLst xmlns:c15="http://schemas.microsoft.com/office/drawing/2012/chart">
                      <c:ext xmlns:c15="http://schemas.microsoft.com/office/drawing/2012/chart" uri="{02D57815-91ED-43cb-92C2-25804820EDAC}">
                        <c15:formulaRef>
                          <c15:sqref>[3]Earnings!$P$19:$Y$19</c15:sqref>
                        </c15:formulaRef>
                      </c:ext>
                    </c:extLst>
                    <c:numCache>
                      <c:formatCode>General</c:formatCode>
                      <c:ptCount val="10"/>
                      <c:pt idx="0">
                        <c:v>447.4</c:v>
                      </c:pt>
                      <c:pt idx="1">
                        <c:v>474.7</c:v>
                      </c:pt>
                      <c:pt idx="2">
                        <c:v>498.3</c:v>
                      </c:pt>
                      <c:pt idx="3">
                        <c:v>509.1</c:v>
                      </c:pt>
                      <c:pt idx="4">
                        <c:v>515.4</c:v>
                      </c:pt>
                      <c:pt idx="5">
                        <c:v>530.1</c:v>
                      </c:pt>
                      <c:pt idx="6">
                        <c:v>511.6</c:v>
                      </c:pt>
                      <c:pt idx="8">
                        <c:v>0</c:v>
                      </c:pt>
                      <c:pt idx="9">
                        <c:v>470.2</c:v>
                      </c:pt>
                    </c:numCache>
                  </c:numRef>
                </c:val>
                <c:smooth val="0"/>
                <c:extLst xmlns:c15="http://schemas.microsoft.com/office/drawing/2012/chart">
                  <c:ext xmlns:c16="http://schemas.microsoft.com/office/drawing/2014/chart" uri="{C3380CC4-5D6E-409C-BE32-E72D297353CC}">
                    <c16:uniqueId val="{00000004-3593-4C14-B224-3649D7EB449C}"/>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[3]Earnings!$O$20</c15:sqref>
                        </c15:formulaRef>
                      </c:ext>
                    </c:extLst>
                    <c:strCache>
                      <c:ptCount val="1"/>
                      <c:pt idx="0">
                        <c:v>410.1</c:v>
                      </c:pt>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[3]Earnings!$P$16:$Y$16</c15:sqref>
                        </c15:formulaRef>
                      </c:ext>
                    </c:extLst>
                    <c:numCache>
                      <c:formatCode>General</c:formatCode>
                      <c:ptCount val="10"/>
                      <c:pt idx="0">
                        <c:v>2008</c:v>
                      </c:pt>
                      <c:pt idx="1">
                        <c:v>2009</c:v>
                      </c:pt>
                      <c:pt idx="2">
                        <c:v>2010</c:v>
                      </c:pt>
                      <c:pt idx="3">
                        <c:v>2011</c:v>
                      </c:pt>
                      <c:pt idx="4">
                        <c:v>2012</c:v>
                      </c:pt>
                      <c:pt idx="5">
                        <c:v>2013</c:v>
                      </c:pt>
                      <c:pt idx="6">
                        <c:v>2014</c:v>
                      </c:pt>
                      <c:pt idx="9">
                        <c:v>2014</c:v>
                      </c:pt>
                    </c:numCache>
                  </c:numRef>
                </c:cat>
                <c:val>
                  <c:numRef>
                    <c:extLst xmlns:c15="http://schemas.microsoft.com/office/drawing/2012/chart">
                      <c:ext xmlns:c15="http://schemas.microsoft.com/office/drawing/2012/chart" uri="{02D57815-91ED-43cb-92C2-25804820EDAC}">
                        <c15:formulaRef>
                          <c15:sqref>[3]Earnings!$P$20:$Y$20</c15:sqref>
                        </c15:formulaRef>
                      </c:ext>
                    </c:extLst>
                    <c:numCache>
                      <c:formatCode>General</c:formatCode>
                      <c:ptCount val="10"/>
                      <c:pt idx="0">
                        <c:v>411.2</c:v>
                      </c:pt>
                      <c:pt idx="1">
                        <c:v>402.3</c:v>
                      </c:pt>
                      <c:pt idx="2">
                        <c:v>403.9</c:v>
                      </c:pt>
                      <c:pt idx="3">
                        <c:v>414.3</c:v>
                      </c:pt>
                      <c:pt idx="4">
                        <c:v>468.2</c:v>
                      </c:pt>
                      <c:pt idx="5">
                        <c:v>455.9</c:v>
                      </c:pt>
                      <c:pt idx="6">
                        <c:v>425</c:v>
                      </c:pt>
                      <c:pt idx="8">
                        <c:v>0</c:v>
                      </c:pt>
                      <c:pt idx="9">
                        <c:v>525.20000000000005</c:v>
                      </c:pt>
                    </c:numCache>
                  </c:numRef>
                </c:val>
                <c:smooth val="0"/>
                <c:extLst xmlns:c15="http://schemas.microsoft.com/office/drawing/2012/chart">
                  <c:ext xmlns:c16="http://schemas.microsoft.com/office/drawing/2014/chart" uri="{C3380CC4-5D6E-409C-BE32-E72D297353CC}">
                    <c16:uniqueId val="{00000005-3593-4C14-B224-3649D7EB449C}"/>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[3]Earnings!$O$21</c15:sqref>
                        </c15:formulaRef>
                      </c:ext>
                    </c:extLst>
                    <c:strCache>
                      <c:ptCount val="1"/>
                      <c:pt idx="0">
                        <c:v>413.7</c:v>
                      </c:pt>
                    </c:strCache>
                  </c:strRef>
                </c:tx>
                <c:spPr>
                  <a:ln w="28575" cap="rnd">
                    <a:solidFill>
                      <a:schemeClr val="accent5"/>
                    </a:solidFill>
                    <a:round/>
                  </a:ln>
                  <a:effectLst/>
                </c:spPr>
                <c:marker>
                  <c:symbol val="none"/>
                </c:marker>
                <c:cat>
                  <c:numRef>
                    <c:extLst xmlns:c15="http://schemas.microsoft.com/office/drawing/2012/chart">
                      <c:ext xmlns:c15="http://schemas.microsoft.com/office/drawing/2012/chart" uri="{02D57815-91ED-43cb-92C2-25804820EDAC}">
                        <c15:formulaRef>
                          <c15:sqref>[3]Earnings!$P$16:$Y$16</c15:sqref>
                        </c15:formulaRef>
                      </c:ext>
                    </c:extLst>
                    <c:numCache>
                      <c:formatCode>General</c:formatCode>
                      <c:ptCount val="10"/>
                      <c:pt idx="0">
                        <c:v>2008</c:v>
                      </c:pt>
                      <c:pt idx="1">
                        <c:v>2009</c:v>
                      </c:pt>
                      <c:pt idx="2">
                        <c:v>2010</c:v>
                      </c:pt>
                      <c:pt idx="3">
                        <c:v>2011</c:v>
                      </c:pt>
                      <c:pt idx="4">
                        <c:v>2012</c:v>
                      </c:pt>
                      <c:pt idx="5">
                        <c:v>2013</c:v>
                      </c:pt>
                      <c:pt idx="6">
                        <c:v>2014</c:v>
                      </c:pt>
                      <c:pt idx="9">
                        <c:v>2014</c:v>
                      </c:pt>
                    </c:numCache>
                  </c:numRef>
                </c:cat>
                <c:val>
                  <c:numRef>
                    <c:extLst xmlns:c15="http://schemas.microsoft.com/office/drawing/2012/chart">
                      <c:ext xmlns:c15="http://schemas.microsoft.com/office/drawing/2012/chart" uri="{02D57815-91ED-43cb-92C2-25804820EDAC}">
                        <c15:formulaRef>
                          <c15:sqref>[3]Earnings!$P$21:$Y$21</c15:sqref>
                        </c15:formulaRef>
                      </c:ext>
                    </c:extLst>
                    <c:numCache>
                      <c:formatCode>General</c:formatCode>
                      <c:ptCount val="10"/>
                      <c:pt idx="0">
                        <c:v>422.2</c:v>
                      </c:pt>
                      <c:pt idx="1">
                        <c:v>461.1</c:v>
                      </c:pt>
                      <c:pt idx="2">
                        <c:v>427.9</c:v>
                      </c:pt>
                      <c:pt idx="3">
                        <c:v>433.6</c:v>
                      </c:pt>
                      <c:pt idx="4">
                        <c:v>468</c:v>
                      </c:pt>
                      <c:pt idx="5">
                        <c:v>432.8</c:v>
                      </c:pt>
                      <c:pt idx="6">
                        <c:v>479.4</c:v>
                      </c:pt>
                      <c:pt idx="8">
                        <c:v>0</c:v>
                      </c:pt>
                      <c:pt idx="9">
                        <c:v>511.6</c:v>
                      </c:pt>
                    </c:numCache>
                  </c:numRef>
                </c:val>
                <c:smooth val="0"/>
                <c:extLst xmlns:c15="http://schemas.microsoft.com/office/drawing/2012/chart">
                  <c:ext xmlns:c16="http://schemas.microsoft.com/office/drawing/2014/chart" uri="{C3380CC4-5D6E-409C-BE32-E72D297353CC}">
                    <c16:uniqueId val="{00000006-3593-4C14-B224-3649D7EB449C}"/>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[3]Earnings!$O$22</c15:sqref>
                        </c15:formulaRef>
                      </c:ext>
                    </c:extLst>
                    <c:strCache>
                      <c:ptCount val="1"/>
                      <c:pt idx="0">
                        <c:v>383.2</c:v>
                      </c:pt>
                    </c:strCache>
                  </c:strRef>
                </c:tx>
                <c:spPr>
                  <a:ln w="28575" cap="rnd">
                    <a:solidFill>
                      <a:schemeClr val="accent6"/>
                    </a:solidFill>
                    <a:round/>
                  </a:ln>
                  <a:effectLst/>
                </c:spPr>
                <c:marker>
                  <c:symbol val="none"/>
                </c:marker>
                <c:cat>
                  <c:numRef>
                    <c:extLst xmlns:c15="http://schemas.microsoft.com/office/drawing/2012/chart">
                      <c:ext xmlns:c15="http://schemas.microsoft.com/office/drawing/2012/chart" uri="{02D57815-91ED-43cb-92C2-25804820EDAC}">
                        <c15:formulaRef>
                          <c15:sqref>[3]Earnings!$P$16:$Y$16</c15:sqref>
                        </c15:formulaRef>
                      </c:ext>
                    </c:extLst>
                    <c:numCache>
                      <c:formatCode>General</c:formatCode>
                      <c:ptCount val="10"/>
                      <c:pt idx="0">
                        <c:v>2008</c:v>
                      </c:pt>
                      <c:pt idx="1">
                        <c:v>2009</c:v>
                      </c:pt>
                      <c:pt idx="2">
                        <c:v>2010</c:v>
                      </c:pt>
                      <c:pt idx="3">
                        <c:v>2011</c:v>
                      </c:pt>
                      <c:pt idx="4">
                        <c:v>2012</c:v>
                      </c:pt>
                      <c:pt idx="5">
                        <c:v>2013</c:v>
                      </c:pt>
                      <c:pt idx="6">
                        <c:v>2014</c:v>
                      </c:pt>
                      <c:pt idx="9">
                        <c:v>2014</c:v>
                      </c:pt>
                    </c:numCache>
                  </c:numRef>
                </c:cat>
                <c:val>
                  <c:numRef>
                    <c:extLst xmlns:c15="http://schemas.microsoft.com/office/drawing/2012/chart">
                      <c:ext xmlns:c15="http://schemas.microsoft.com/office/drawing/2012/chart" uri="{02D57815-91ED-43cb-92C2-25804820EDAC}">
                        <c15:formulaRef>
                          <c15:sqref>[3]Earnings!$P$22:$Y$22</c15:sqref>
                        </c15:formulaRef>
                      </c:ext>
                    </c:extLst>
                    <c:numCache>
                      <c:formatCode>General</c:formatCode>
                      <c:ptCount val="10"/>
                      <c:pt idx="0">
                        <c:v>386.2</c:v>
                      </c:pt>
                      <c:pt idx="1">
                        <c:v>432.8</c:v>
                      </c:pt>
                      <c:pt idx="2">
                        <c:v>409.2</c:v>
                      </c:pt>
                      <c:pt idx="3">
                        <c:v>428.2</c:v>
                      </c:pt>
                      <c:pt idx="4">
                        <c:v>390.7</c:v>
                      </c:pt>
                      <c:pt idx="5">
                        <c:v>411.6</c:v>
                      </c:pt>
                      <c:pt idx="6">
                        <c:v>466.2</c:v>
                      </c:pt>
                      <c:pt idx="8">
                        <c:v>0</c:v>
                      </c:pt>
                      <c:pt idx="9">
                        <c:v>479.4</c:v>
                      </c:pt>
                    </c:numCache>
                  </c:numRef>
                </c:val>
                <c:smooth val="0"/>
                <c:extLst xmlns:c15="http://schemas.microsoft.com/office/drawing/2012/chart">
                  <c:ext xmlns:c16="http://schemas.microsoft.com/office/drawing/2014/chart" uri="{C3380CC4-5D6E-409C-BE32-E72D297353CC}">
                    <c16:uniqueId val="{00000007-3593-4C14-B224-3649D7EB449C}"/>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[3]Earnings!$O$23</c15:sqref>
                        </c15:formulaRef>
                      </c:ext>
                    </c:extLst>
                    <c:strCache>
                      <c:ptCount val="1"/>
                      <c:pt idx="0">
                        <c:v>403.6</c:v>
                      </c:pt>
                    </c:strCache>
                  </c:strRef>
                </c:tx>
                <c:spPr>
                  <a:ln w="28575" cap="rnd">
                    <a:solidFill>
                      <a:schemeClr val="accent1">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[3]Earnings!$P$16:$Y$16</c15:sqref>
                        </c15:formulaRef>
                      </c:ext>
                    </c:extLst>
                    <c:numCache>
                      <c:formatCode>General</c:formatCode>
                      <c:ptCount val="10"/>
                      <c:pt idx="0">
                        <c:v>2008</c:v>
                      </c:pt>
                      <c:pt idx="1">
                        <c:v>2009</c:v>
                      </c:pt>
                      <c:pt idx="2">
                        <c:v>2010</c:v>
                      </c:pt>
                      <c:pt idx="3">
                        <c:v>2011</c:v>
                      </c:pt>
                      <c:pt idx="4">
                        <c:v>2012</c:v>
                      </c:pt>
                      <c:pt idx="5">
                        <c:v>2013</c:v>
                      </c:pt>
                      <c:pt idx="6">
                        <c:v>2014</c:v>
                      </c:pt>
                      <c:pt idx="9">
                        <c:v>2014</c:v>
                      </c:pt>
                    </c:numCache>
                  </c:numRef>
                </c:cat>
                <c:val>
                  <c:numRef>
                    <c:extLst xmlns:c15="http://schemas.microsoft.com/office/drawing/2012/chart">
                      <c:ext xmlns:c15="http://schemas.microsoft.com/office/drawing/2012/chart" uri="{02D57815-91ED-43cb-92C2-25804820EDAC}">
                        <c15:formulaRef>
                          <c15:sqref>[3]Earnings!$P$23:$Y$23</c15:sqref>
                        </c15:formulaRef>
                      </c:ext>
                    </c:extLst>
                    <c:numCache>
                      <c:formatCode>General</c:formatCode>
                      <c:ptCount val="10"/>
                      <c:pt idx="0">
                        <c:v>413.2</c:v>
                      </c:pt>
                      <c:pt idx="1">
                        <c:v>431.5</c:v>
                      </c:pt>
                      <c:pt idx="2">
                        <c:v>462.2</c:v>
                      </c:pt>
                      <c:pt idx="3">
                        <c:v>452.1</c:v>
                      </c:pt>
                      <c:pt idx="4">
                        <c:v>437.6</c:v>
                      </c:pt>
                      <c:pt idx="5">
                        <c:v>461.9</c:v>
                      </c:pt>
                      <c:pt idx="6">
                        <c:v>432.1</c:v>
                      </c:pt>
                      <c:pt idx="8">
                        <c:v>0</c:v>
                      </c:pt>
                      <c:pt idx="9">
                        <c:v>466.2</c:v>
                      </c:pt>
                    </c:numCache>
                  </c:numRef>
                </c:val>
                <c:smooth val="0"/>
                <c:extLst xmlns:c15="http://schemas.microsoft.com/office/drawing/2012/chart">
                  <c:ext xmlns:c16="http://schemas.microsoft.com/office/drawing/2014/chart" uri="{C3380CC4-5D6E-409C-BE32-E72D297353CC}">
                    <c16:uniqueId val="{00000008-3593-4C14-B224-3649D7EB449C}"/>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[3]Earnings!$O$24</c15:sqref>
                        </c15:formulaRef>
                      </c:ext>
                    </c:extLst>
                    <c:strCache>
                      <c:ptCount val="1"/>
                      <c:pt idx="0">
                        <c:v>438.5</c:v>
                      </c:pt>
                    </c:strCache>
                  </c:strRef>
                </c:tx>
                <c:spPr>
                  <a:ln w="28575" cap="rnd">
                    <a:solidFill>
                      <a:schemeClr val="accent2">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[3]Earnings!$P$16:$Y$16</c15:sqref>
                        </c15:formulaRef>
                      </c:ext>
                    </c:extLst>
                    <c:numCache>
                      <c:formatCode>General</c:formatCode>
                      <c:ptCount val="10"/>
                      <c:pt idx="0">
                        <c:v>2008</c:v>
                      </c:pt>
                      <c:pt idx="1">
                        <c:v>2009</c:v>
                      </c:pt>
                      <c:pt idx="2">
                        <c:v>2010</c:v>
                      </c:pt>
                      <c:pt idx="3">
                        <c:v>2011</c:v>
                      </c:pt>
                      <c:pt idx="4">
                        <c:v>2012</c:v>
                      </c:pt>
                      <c:pt idx="5">
                        <c:v>2013</c:v>
                      </c:pt>
                      <c:pt idx="6">
                        <c:v>2014</c:v>
                      </c:pt>
                      <c:pt idx="9">
                        <c:v>2014</c:v>
                      </c:pt>
                    </c:numCache>
                  </c:numRef>
                </c:cat>
                <c:val>
                  <c:numRef>
                    <c:extLst xmlns:c15="http://schemas.microsoft.com/office/drawing/2012/chart">
                      <c:ext xmlns:c15="http://schemas.microsoft.com/office/drawing/2012/chart" uri="{02D57815-91ED-43cb-92C2-25804820EDAC}">
                        <c15:formulaRef>
                          <c15:sqref>[3]Earnings!$P$24:$Y$24</c15:sqref>
                        </c15:formulaRef>
                      </c:ext>
                    </c:extLst>
                    <c:numCache>
                      <c:formatCode>General</c:formatCode>
                      <c:ptCount val="10"/>
                      <c:pt idx="0">
                        <c:v>464.5</c:v>
                      </c:pt>
                      <c:pt idx="1">
                        <c:v>492.6</c:v>
                      </c:pt>
                      <c:pt idx="2">
                        <c:v>516.20000000000005</c:v>
                      </c:pt>
                      <c:pt idx="3">
                        <c:v>519.1</c:v>
                      </c:pt>
                      <c:pt idx="4">
                        <c:v>553.79999999999995</c:v>
                      </c:pt>
                      <c:pt idx="5">
                        <c:v>524.70000000000005</c:v>
                      </c:pt>
                      <c:pt idx="6">
                        <c:v>525.20000000000005</c:v>
                      </c:pt>
                      <c:pt idx="8">
                        <c:v>0</c:v>
                      </c:pt>
                      <c:pt idx="9">
                        <c:v>450.5</c:v>
                      </c:pt>
                    </c:numCache>
                  </c:numRef>
                </c:val>
                <c:smooth val="0"/>
                <c:extLst xmlns:c15="http://schemas.microsoft.com/office/drawing/2012/chart">
                  <c:ext xmlns:c16="http://schemas.microsoft.com/office/drawing/2014/chart" uri="{C3380CC4-5D6E-409C-BE32-E72D297353CC}">
                    <c16:uniqueId val="{00000009-3593-4C14-B224-3649D7EB449C}"/>
                  </c:ext>
                </c:extLst>
              </c15:ser>
            </c15:filteredLineSeries>
          </c:ext>
        </c:extLst>
      </c:lineChart>
      <c:catAx>
        <c:axId val="109510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n-US"/>
          </a:p>
        </c:txPr>
        <c:crossAx val="108536960"/>
        <c:crosses val="autoZero"/>
        <c:auto val="1"/>
        <c:lblAlgn val="ctr"/>
        <c:lblOffset val="100"/>
        <c:noMultiLvlLbl val="0"/>
      </c:catAx>
      <c:valAx>
        <c:axId val="108536960"/>
        <c:scaling>
          <c:orientation val="minMax"/>
          <c:min val="3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n-US"/>
          </a:p>
        </c:txPr>
        <c:crossAx val="109510016"/>
        <c:crosses val="autoZero"/>
        <c:crossBetween val="between"/>
      </c:valAx>
      <c:spPr>
        <a:noFill/>
        <a:ln>
          <a:noFill/>
        </a:ln>
        <a:effectLst/>
      </c:spPr>
    </c:plotArea>
    <c:legend>
      <c:legendPos val="tr"/>
      <c:layout>
        <c:manualLayout>
          <c:xMode val="edge"/>
          <c:yMode val="edge"/>
          <c:x val="0.57050321947166671"/>
          <c:y val="0.52947944432081651"/>
          <c:w val="0.30095961026454426"/>
          <c:h val="0.26729370434729227"/>
        </c:manualLayout>
      </c:layout>
      <c:overlay val="1"/>
      <c:spPr>
        <a:solidFill>
          <a:schemeClr val="bg1"/>
        </a:solidFill>
        <a:ln>
          <a:noFill/>
        </a:ln>
        <a:effectLst/>
      </c:spPr>
      <c:txPr>
        <a:bodyPr rot="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2000" b="1" i="0" baseline="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3"/>
            </a:solidFill>
            <a:ln>
              <a:noFill/>
            </a:ln>
            <a:effectLst/>
          </c:spPr>
          <c:invertIfNegative val="0"/>
          <c:dPt>
            <c:idx val="0"/>
            <c:invertIfNegative val="0"/>
            <c:bubble3D val="0"/>
            <c:spPr>
              <a:solidFill>
                <a:schemeClr val="tx2"/>
              </a:solidFill>
              <a:ln>
                <a:noFill/>
              </a:ln>
              <a:effectLst/>
            </c:spPr>
            <c:extLst>
              <c:ext xmlns:c16="http://schemas.microsoft.com/office/drawing/2014/chart" uri="{C3380CC4-5D6E-409C-BE32-E72D297353CC}">
                <c16:uniqueId val="{00000001-20B9-4FC2-BB41-3734AFBD6A76}"/>
              </c:ext>
            </c:extLst>
          </c:dPt>
          <c:dPt>
            <c:idx val="1"/>
            <c:invertIfNegative val="0"/>
            <c:bubble3D val="0"/>
            <c:spPr>
              <a:solidFill>
                <a:srgbClr val="92D050"/>
              </a:solidFill>
              <a:ln>
                <a:noFill/>
              </a:ln>
              <a:effectLst/>
            </c:spPr>
            <c:extLst>
              <c:ext xmlns:c16="http://schemas.microsoft.com/office/drawing/2014/chart" uri="{C3380CC4-5D6E-409C-BE32-E72D297353CC}">
                <c16:uniqueId val="{00000003-20B9-4FC2-BB41-3734AFBD6A76}"/>
              </c:ext>
            </c:extLst>
          </c:dPt>
          <c:dPt>
            <c:idx val="2"/>
            <c:invertIfNegative val="0"/>
            <c:bubble3D val="0"/>
            <c:spPr>
              <a:solidFill>
                <a:srgbClr val="009900"/>
              </a:solidFill>
              <a:ln>
                <a:noFill/>
              </a:ln>
              <a:effectLst/>
            </c:spPr>
            <c:extLst>
              <c:ext xmlns:c16="http://schemas.microsoft.com/office/drawing/2014/chart" uri="{C3380CC4-5D6E-409C-BE32-E72D297353CC}">
                <c16:uniqueId val="{00000005-20B9-4FC2-BB41-3734AFBD6A76}"/>
              </c:ext>
            </c:extLst>
          </c:dPt>
          <c:dLbls>
            <c:dLbl>
              <c:idx val="0"/>
              <c:numFmt formatCode="&quot;£&quot;#,##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20B9-4FC2-BB41-3734AFBD6A76}"/>
                </c:ext>
              </c:extLst>
            </c:dLbl>
            <c:numFmt formatCode="&quot;£&quot;#,##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0"/>
              <c:pt idx="0">
                <c:v>England</c:v>
              </c:pt>
              <c:pt idx="1">
                <c:v>East of England</c:v>
              </c:pt>
              <c:pt idx="2">
                <c:v>Norfolk</c:v>
              </c:pt>
              <c:pt idx="3">
                <c:v>South Norfolk</c:v>
              </c:pt>
              <c:pt idx="4">
                <c:v>Broadland</c:v>
              </c:pt>
              <c:pt idx="5">
                <c:v>King's Lynn and West Norfolk</c:v>
              </c:pt>
              <c:pt idx="6">
                <c:v>North Norfolk</c:v>
              </c:pt>
              <c:pt idx="7">
                <c:v>Breckland</c:v>
              </c:pt>
              <c:pt idx="8">
                <c:v>Norwich</c:v>
              </c:pt>
              <c:pt idx="9">
                <c:v>Great Yarmouth</c:v>
              </c:pt>
            </c:strLit>
          </c:cat>
          <c:val>
            <c:numLit>
              <c:formatCode>General</c:formatCode>
              <c:ptCount val="10"/>
              <c:pt idx="0">
                <c:v>523.6</c:v>
              </c:pt>
              <c:pt idx="1">
                <c:v>539.1</c:v>
              </c:pt>
              <c:pt idx="2">
                <c:v>470.2</c:v>
              </c:pt>
              <c:pt idx="3">
                <c:v>525.20000000000005</c:v>
              </c:pt>
              <c:pt idx="4">
                <c:v>511.6</c:v>
              </c:pt>
              <c:pt idx="5">
                <c:v>479.4</c:v>
              </c:pt>
              <c:pt idx="6">
                <c:v>466.2</c:v>
              </c:pt>
              <c:pt idx="7">
                <c:v>450.5</c:v>
              </c:pt>
              <c:pt idx="8">
                <c:v>432.1</c:v>
              </c:pt>
              <c:pt idx="9">
                <c:v>425</c:v>
              </c:pt>
            </c:numLit>
          </c:val>
          <c:extLst>
            <c:ext xmlns:c16="http://schemas.microsoft.com/office/drawing/2014/chart" uri="{C3380CC4-5D6E-409C-BE32-E72D297353CC}">
              <c16:uniqueId val="{00000006-20B9-4FC2-BB41-3734AFBD6A76}"/>
            </c:ext>
          </c:extLst>
        </c:ser>
        <c:dLbls>
          <c:showLegendKey val="0"/>
          <c:showVal val="0"/>
          <c:showCatName val="0"/>
          <c:showSerName val="0"/>
          <c:showPercent val="0"/>
          <c:showBubbleSize val="0"/>
        </c:dLbls>
        <c:gapWidth val="25"/>
        <c:axId val="108558976"/>
        <c:axId val="108581248"/>
      </c:barChart>
      <c:catAx>
        <c:axId val="1085589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n-US"/>
          </a:p>
        </c:txPr>
        <c:crossAx val="108581248"/>
        <c:crosses val="autoZero"/>
        <c:auto val="1"/>
        <c:lblAlgn val="ctr"/>
        <c:lblOffset val="100"/>
        <c:noMultiLvlLbl val="0"/>
      </c:catAx>
      <c:valAx>
        <c:axId val="108581248"/>
        <c:scaling>
          <c:orientation val="minMax"/>
        </c:scaling>
        <c:delete val="1"/>
        <c:axPos val="b"/>
        <c:numFmt formatCode="&quot;£&quot;#,##0" sourceLinked="0"/>
        <c:majorTickMark val="none"/>
        <c:minorTickMark val="none"/>
        <c:tickLblPos val="nextTo"/>
        <c:crossAx val="1085589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43594101097076"/>
          <c:y val="3.6050132320623068E-2"/>
          <c:w val="0.85305326762212275"/>
          <c:h val="0.7568567567925788"/>
        </c:manualLayout>
      </c:layout>
      <c:lineChart>
        <c:grouping val="standard"/>
        <c:varyColors val="0"/>
        <c:ser>
          <c:idx val="0"/>
          <c:order val="0"/>
          <c:tx>
            <c:strRef>
              <c:f>[3]Earnings!$L$17</c:f>
              <c:strCache>
                <c:ptCount val="1"/>
                <c:pt idx="0">
                  <c:v>Norfolk</c:v>
                </c:pt>
              </c:strCache>
            </c:strRef>
          </c:tx>
          <c:spPr>
            <a:ln w="63500" cap="rnd">
              <a:solidFill>
                <a:srgbClr val="009900"/>
              </a:solidFill>
              <a:round/>
            </a:ln>
            <a:effectLst/>
          </c:spPr>
          <c:marker>
            <c:symbol val="none"/>
          </c:marker>
          <c:cat>
            <c:numRef>
              <c:f>[3]Earnings!$M$16:$V$16</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[3]Earnings!$M$17:$V$17</c:f>
              <c:numCache>
                <c:formatCode>General</c:formatCode>
                <c:ptCount val="10"/>
                <c:pt idx="0">
                  <c:v>383</c:v>
                </c:pt>
                <c:pt idx="1">
                  <c:v>396.3</c:v>
                </c:pt>
                <c:pt idx="2">
                  <c:v>411.1</c:v>
                </c:pt>
                <c:pt idx="3">
                  <c:v>416.3</c:v>
                </c:pt>
                <c:pt idx="4">
                  <c:v>446.1</c:v>
                </c:pt>
                <c:pt idx="5">
                  <c:v>447</c:v>
                </c:pt>
                <c:pt idx="6">
                  <c:v>460</c:v>
                </c:pt>
                <c:pt idx="7">
                  <c:v>466.2</c:v>
                </c:pt>
                <c:pt idx="8">
                  <c:v>471.5</c:v>
                </c:pt>
                <c:pt idx="9">
                  <c:v>470.2</c:v>
                </c:pt>
              </c:numCache>
            </c:numRef>
          </c:val>
          <c:smooth val="0"/>
          <c:extLst>
            <c:ext xmlns:c16="http://schemas.microsoft.com/office/drawing/2014/chart" uri="{C3380CC4-5D6E-409C-BE32-E72D297353CC}">
              <c16:uniqueId val="{00000000-42AC-455C-8F37-49BFC1E93866}"/>
            </c:ext>
          </c:extLst>
        </c:ser>
        <c:ser>
          <c:idx val="8"/>
          <c:order val="8"/>
          <c:tx>
            <c:strRef>
              <c:f>[3]Earnings!$L$25</c:f>
              <c:strCache>
                <c:ptCount val="1"/>
                <c:pt idx="0">
                  <c:v>East of England</c:v>
                </c:pt>
              </c:strCache>
            </c:strRef>
          </c:tx>
          <c:spPr>
            <a:ln w="63500" cap="rnd">
              <a:solidFill>
                <a:srgbClr val="92D050"/>
              </a:solidFill>
              <a:round/>
            </a:ln>
            <a:effectLst/>
          </c:spPr>
          <c:marker>
            <c:symbol val="none"/>
          </c:marker>
          <c:cat>
            <c:numRef>
              <c:f>[3]Earnings!$M$16:$V$16</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[3]Earnings!$M$25:$V$25</c:f>
              <c:numCache>
                <c:formatCode>General</c:formatCode>
                <c:ptCount val="10"/>
                <c:pt idx="0">
                  <c:v>456.7</c:v>
                </c:pt>
                <c:pt idx="1">
                  <c:v>466</c:v>
                </c:pt>
                <c:pt idx="2">
                  <c:v>479.9</c:v>
                </c:pt>
                <c:pt idx="3">
                  <c:v>499</c:v>
                </c:pt>
                <c:pt idx="4">
                  <c:v>509.5</c:v>
                </c:pt>
                <c:pt idx="5">
                  <c:v>523.29999999999995</c:v>
                </c:pt>
                <c:pt idx="6">
                  <c:v>525</c:v>
                </c:pt>
                <c:pt idx="7">
                  <c:v>531.4</c:v>
                </c:pt>
                <c:pt idx="8">
                  <c:v>542.70000000000005</c:v>
                </c:pt>
                <c:pt idx="9">
                  <c:v>539.1</c:v>
                </c:pt>
              </c:numCache>
            </c:numRef>
          </c:val>
          <c:smooth val="0"/>
          <c:extLst>
            <c:ext xmlns:c16="http://schemas.microsoft.com/office/drawing/2014/chart" uri="{C3380CC4-5D6E-409C-BE32-E72D297353CC}">
              <c16:uniqueId val="{00000001-42AC-455C-8F37-49BFC1E93866}"/>
            </c:ext>
          </c:extLst>
        </c:ser>
        <c:ser>
          <c:idx val="9"/>
          <c:order val="9"/>
          <c:tx>
            <c:strRef>
              <c:f>[3]Earnings!$L$26</c:f>
              <c:strCache>
                <c:ptCount val="1"/>
                <c:pt idx="0">
                  <c:v>England</c:v>
                </c:pt>
              </c:strCache>
            </c:strRef>
          </c:tx>
          <c:spPr>
            <a:ln w="63500" cap="rnd">
              <a:solidFill>
                <a:schemeClr val="tx2"/>
              </a:solidFill>
              <a:round/>
            </a:ln>
            <a:effectLst/>
          </c:spPr>
          <c:marker>
            <c:symbol val="none"/>
          </c:marker>
          <c:cat>
            <c:numRef>
              <c:f>[3]Earnings!$M$16:$V$16</c:f>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[3]Earnings!$M$26:$V$26</c:f>
              <c:numCache>
                <c:formatCode>General</c:formatCode>
                <c:ptCount val="10"/>
                <c:pt idx="0">
                  <c:v>437.3</c:v>
                </c:pt>
                <c:pt idx="1">
                  <c:v>450.4</c:v>
                </c:pt>
                <c:pt idx="2">
                  <c:v>464</c:v>
                </c:pt>
                <c:pt idx="3">
                  <c:v>484.5</c:v>
                </c:pt>
                <c:pt idx="4">
                  <c:v>495.9</c:v>
                </c:pt>
                <c:pt idx="5">
                  <c:v>506</c:v>
                </c:pt>
                <c:pt idx="6">
                  <c:v>504.7</c:v>
                </c:pt>
                <c:pt idx="7">
                  <c:v>513.20000000000005</c:v>
                </c:pt>
                <c:pt idx="8">
                  <c:v>520.70000000000005</c:v>
                </c:pt>
                <c:pt idx="9">
                  <c:v>523.6</c:v>
                </c:pt>
              </c:numCache>
            </c:numRef>
          </c:val>
          <c:smooth val="0"/>
          <c:extLst>
            <c:ext xmlns:c16="http://schemas.microsoft.com/office/drawing/2014/chart" uri="{C3380CC4-5D6E-409C-BE32-E72D297353CC}">
              <c16:uniqueId val="{00000002-42AC-455C-8F37-49BFC1E93866}"/>
            </c:ext>
          </c:extLst>
        </c:ser>
        <c:dLbls>
          <c:showLegendKey val="0"/>
          <c:showVal val="0"/>
          <c:showCatName val="0"/>
          <c:showSerName val="0"/>
          <c:showPercent val="0"/>
          <c:showBubbleSize val="0"/>
        </c:dLbls>
        <c:smooth val="0"/>
        <c:axId val="128748544"/>
        <c:axId val="129250048"/>
        <c:extLst>
          <c:ext xmlns:c15="http://schemas.microsoft.com/office/drawing/2012/chart" uri="{02D57815-91ED-43cb-92C2-25804820EDAC}">
            <c15:filteredLineSeries>
              <c15:ser>
                <c:idx val="1"/>
                <c:order val="1"/>
                <c:tx>
                  <c:strRef>
                    <c:extLst>
                      <c:ext uri="{02D57815-91ED-43cb-92C2-25804820EDAC}">
                        <c15:formulaRef>
                          <c15:sqref>[3]Earnings!$L$18</c15:sqref>
                        </c15:formulaRef>
                      </c:ext>
                    </c:extLst>
                    <c:strCache>
                      <c:ptCount val="1"/>
                      <c:pt idx="0">
                        <c:v>Breckland</c:v>
                      </c:pt>
                    </c:strCache>
                  </c:strRef>
                </c:tx>
                <c:spPr>
                  <a:ln w="28575" cap="rnd">
                    <a:solidFill>
                      <a:schemeClr val="accent2"/>
                    </a:solidFill>
                    <a:round/>
                  </a:ln>
                  <a:effectLst/>
                </c:spPr>
                <c:marker>
                  <c:symbol val="none"/>
                </c:marker>
                <c:cat>
                  <c:numRef>
                    <c:extLst>
                      <c:ext uri="{02D57815-91ED-43cb-92C2-25804820EDAC}">
                        <c15:formulaRef>
                          <c15:sqref>[3]Earnings!$M$16:$V$16</c15:sqref>
                        </c15:formulaRef>
                      </c:ext>
                    </c:extLst>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extLst>
                      <c:ext uri="{02D57815-91ED-43cb-92C2-25804820EDAC}">
                        <c15:formulaRef>
                          <c15:sqref>[3]Earnings!$M$18:$V$18</c15:sqref>
                        </c15:formulaRef>
                      </c:ext>
                    </c:extLst>
                    <c:numCache>
                      <c:formatCode>General</c:formatCode>
                      <c:ptCount val="10"/>
                      <c:pt idx="0">
                        <c:v>379.7</c:v>
                      </c:pt>
                      <c:pt idx="1">
                        <c:v>369.8</c:v>
                      </c:pt>
                      <c:pt idx="2">
                        <c:v>375.4</c:v>
                      </c:pt>
                      <c:pt idx="3">
                        <c:v>383.4</c:v>
                      </c:pt>
                      <c:pt idx="4">
                        <c:v>406.9</c:v>
                      </c:pt>
                      <c:pt idx="5">
                        <c:v>398.7</c:v>
                      </c:pt>
                      <c:pt idx="6">
                        <c:v>421.5</c:v>
                      </c:pt>
                      <c:pt idx="7">
                        <c:v>448.1</c:v>
                      </c:pt>
                      <c:pt idx="8">
                        <c:v>439.8</c:v>
                      </c:pt>
                      <c:pt idx="9">
                        <c:v>450.5</c:v>
                      </c:pt>
                    </c:numCache>
                  </c:numRef>
                </c:val>
                <c:smooth val="0"/>
                <c:extLst>
                  <c:ext xmlns:c16="http://schemas.microsoft.com/office/drawing/2014/chart" uri="{C3380CC4-5D6E-409C-BE32-E72D297353CC}">
                    <c16:uniqueId val="{00000003-42AC-455C-8F37-49BFC1E93866}"/>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[3]Earnings!$L$19</c15:sqref>
                        </c15:formulaRef>
                      </c:ext>
                    </c:extLst>
                    <c:strCache>
                      <c:ptCount val="1"/>
                      <c:pt idx="0">
                        <c:v>Broadland</c:v>
                      </c:pt>
                    </c:strCache>
                  </c:strRef>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[3]Earnings!$M$16:$V$16</c15:sqref>
                        </c15:formulaRef>
                      </c:ext>
                    </c:extLst>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extLst xmlns:c15="http://schemas.microsoft.com/office/drawing/2012/chart">
                      <c:ext xmlns:c15="http://schemas.microsoft.com/office/drawing/2012/chart" uri="{02D57815-91ED-43cb-92C2-25804820EDAC}">
                        <c15:formulaRef>
                          <c15:sqref>[3]Earnings!$M$19:$V$19</c15:sqref>
                        </c15:formulaRef>
                      </c:ext>
                    </c:extLst>
                    <c:numCache>
                      <c:formatCode>General</c:formatCode>
                      <c:ptCount val="10"/>
                      <c:pt idx="0">
                        <c:v>373.6</c:v>
                      </c:pt>
                      <c:pt idx="1">
                        <c:v>413</c:v>
                      </c:pt>
                      <c:pt idx="2">
                        <c:v>425.4</c:v>
                      </c:pt>
                      <c:pt idx="3">
                        <c:v>447.4</c:v>
                      </c:pt>
                      <c:pt idx="4">
                        <c:v>474.7</c:v>
                      </c:pt>
                      <c:pt idx="5">
                        <c:v>498.3</c:v>
                      </c:pt>
                      <c:pt idx="6">
                        <c:v>509.1</c:v>
                      </c:pt>
                      <c:pt idx="7">
                        <c:v>515.4</c:v>
                      </c:pt>
                      <c:pt idx="8">
                        <c:v>530.1</c:v>
                      </c:pt>
                      <c:pt idx="9">
                        <c:v>511.6</c:v>
                      </c:pt>
                    </c:numCache>
                  </c:numRef>
                </c:val>
                <c:smooth val="0"/>
                <c:extLst xmlns:c15="http://schemas.microsoft.com/office/drawing/2012/chart">
                  <c:ext xmlns:c16="http://schemas.microsoft.com/office/drawing/2014/chart" uri="{C3380CC4-5D6E-409C-BE32-E72D297353CC}">
                    <c16:uniqueId val="{00000004-42AC-455C-8F37-49BFC1E93866}"/>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[3]Earnings!$L$20</c15:sqref>
                        </c15:formulaRef>
                      </c:ext>
                    </c:extLst>
                    <c:strCache>
                      <c:ptCount val="1"/>
                      <c:pt idx="0">
                        <c:v>Great Yarmouth</c:v>
                      </c:pt>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[3]Earnings!$M$16:$V$16</c15:sqref>
                        </c15:formulaRef>
                      </c:ext>
                    </c:extLst>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extLst xmlns:c15="http://schemas.microsoft.com/office/drawing/2012/chart">
                      <c:ext xmlns:c15="http://schemas.microsoft.com/office/drawing/2012/chart" uri="{02D57815-91ED-43cb-92C2-25804820EDAC}">
                        <c15:formulaRef>
                          <c15:sqref>[3]Earnings!$M$20:$V$20</c15:sqref>
                        </c15:formulaRef>
                      </c:ext>
                    </c:extLst>
                    <c:numCache>
                      <c:formatCode>General</c:formatCode>
                      <c:ptCount val="10"/>
                      <c:pt idx="0">
                        <c:v>356.8</c:v>
                      </c:pt>
                      <c:pt idx="1">
                        <c:v>383.3</c:v>
                      </c:pt>
                      <c:pt idx="2">
                        <c:v>410.1</c:v>
                      </c:pt>
                      <c:pt idx="3">
                        <c:v>411.2</c:v>
                      </c:pt>
                      <c:pt idx="4">
                        <c:v>402.3</c:v>
                      </c:pt>
                      <c:pt idx="5">
                        <c:v>403.9</c:v>
                      </c:pt>
                      <c:pt idx="6">
                        <c:v>414.3</c:v>
                      </c:pt>
                      <c:pt idx="7">
                        <c:v>468.2</c:v>
                      </c:pt>
                      <c:pt idx="8">
                        <c:v>455.9</c:v>
                      </c:pt>
                      <c:pt idx="9">
                        <c:v>425</c:v>
                      </c:pt>
                    </c:numCache>
                  </c:numRef>
                </c:val>
                <c:smooth val="0"/>
                <c:extLst xmlns:c15="http://schemas.microsoft.com/office/drawing/2012/chart">
                  <c:ext xmlns:c16="http://schemas.microsoft.com/office/drawing/2014/chart" uri="{C3380CC4-5D6E-409C-BE32-E72D297353CC}">
                    <c16:uniqueId val="{00000005-42AC-455C-8F37-49BFC1E93866}"/>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[3]Earnings!$L$21</c15:sqref>
                        </c15:formulaRef>
                      </c:ext>
                    </c:extLst>
                    <c:strCache>
                      <c:ptCount val="1"/>
                      <c:pt idx="0">
                        <c:v>King's Lynn and West Norfolk</c:v>
                      </c:pt>
                    </c:strCache>
                  </c:strRef>
                </c:tx>
                <c:spPr>
                  <a:ln w="28575" cap="rnd">
                    <a:solidFill>
                      <a:schemeClr val="accent5"/>
                    </a:solidFill>
                    <a:round/>
                  </a:ln>
                  <a:effectLst/>
                </c:spPr>
                <c:marker>
                  <c:symbol val="none"/>
                </c:marker>
                <c:cat>
                  <c:numRef>
                    <c:extLst xmlns:c15="http://schemas.microsoft.com/office/drawing/2012/chart">
                      <c:ext xmlns:c15="http://schemas.microsoft.com/office/drawing/2012/chart" uri="{02D57815-91ED-43cb-92C2-25804820EDAC}">
                        <c15:formulaRef>
                          <c15:sqref>[3]Earnings!$M$16:$V$16</c15:sqref>
                        </c15:formulaRef>
                      </c:ext>
                    </c:extLst>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extLst xmlns:c15="http://schemas.microsoft.com/office/drawing/2012/chart">
                      <c:ext xmlns:c15="http://schemas.microsoft.com/office/drawing/2012/chart" uri="{02D57815-91ED-43cb-92C2-25804820EDAC}">
                        <c15:formulaRef>
                          <c15:sqref>[3]Earnings!$M$21:$V$21</c15:sqref>
                        </c15:formulaRef>
                      </c:ext>
                    </c:extLst>
                    <c:numCache>
                      <c:formatCode>General</c:formatCode>
                      <c:ptCount val="10"/>
                      <c:pt idx="0">
                        <c:v>382.9</c:v>
                      </c:pt>
                      <c:pt idx="1">
                        <c:v>390.5</c:v>
                      </c:pt>
                      <c:pt idx="2">
                        <c:v>413.7</c:v>
                      </c:pt>
                      <c:pt idx="3">
                        <c:v>422.2</c:v>
                      </c:pt>
                      <c:pt idx="4">
                        <c:v>461.1</c:v>
                      </c:pt>
                      <c:pt idx="5">
                        <c:v>427.9</c:v>
                      </c:pt>
                      <c:pt idx="6">
                        <c:v>433.6</c:v>
                      </c:pt>
                      <c:pt idx="7">
                        <c:v>468</c:v>
                      </c:pt>
                      <c:pt idx="8">
                        <c:v>432.8</c:v>
                      </c:pt>
                      <c:pt idx="9">
                        <c:v>479.4</c:v>
                      </c:pt>
                    </c:numCache>
                  </c:numRef>
                </c:val>
                <c:smooth val="0"/>
                <c:extLst xmlns:c15="http://schemas.microsoft.com/office/drawing/2012/chart">
                  <c:ext xmlns:c16="http://schemas.microsoft.com/office/drawing/2014/chart" uri="{C3380CC4-5D6E-409C-BE32-E72D297353CC}">
                    <c16:uniqueId val="{00000006-42AC-455C-8F37-49BFC1E93866}"/>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[3]Earnings!$L$22</c15:sqref>
                        </c15:formulaRef>
                      </c:ext>
                    </c:extLst>
                    <c:strCache>
                      <c:ptCount val="1"/>
                      <c:pt idx="0">
                        <c:v>North Norfolk</c:v>
                      </c:pt>
                    </c:strCache>
                  </c:strRef>
                </c:tx>
                <c:spPr>
                  <a:ln w="28575" cap="rnd">
                    <a:solidFill>
                      <a:schemeClr val="accent6"/>
                    </a:solidFill>
                    <a:round/>
                  </a:ln>
                  <a:effectLst/>
                </c:spPr>
                <c:marker>
                  <c:symbol val="none"/>
                </c:marker>
                <c:cat>
                  <c:numRef>
                    <c:extLst xmlns:c15="http://schemas.microsoft.com/office/drawing/2012/chart">
                      <c:ext xmlns:c15="http://schemas.microsoft.com/office/drawing/2012/chart" uri="{02D57815-91ED-43cb-92C2-25804820EDAC}">
                        <c15:formulaRef>
                          <c15:sqref>[3]Earnings!$M$16:$V$16</c15:sqref>
                        </c15:formulaRef>
                      </c:ext>
                    </c:extLst>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extLst xmlns:c15="http://schemas.microsoft.com/office/drawing/2012/chart">
                      <c:ext xmlns:c15="http://schemas.microsoft.com/office/drawing/2012/chart" uri="{02D57815-91ED-43cb-92C2-25804820EDAC}">
                        <c15:formulaRef>
                          <c15:sqref>[3]Earnings!$M$22:$V$22</c15:sqref>
                        </c15:formulaRef>
                      </c:ext>
                    </c:extLst>
                    <c:numCache>
                      <c:formatCode>General</c:formatCode>
                      <c:ptCount val="10"/>
                      <c:pt idx="0">
                        <c:v>331.9</c:v>
                      </c:pt>
                      <c:pt idx="1">
                        <c:v>340.2</c:v>
                      </c:pt>
                      <c:pt idx="2">
                        <c:v>383.2</c:v>
                      </c:pt>
                      <c:pt idx="3">
                        <c:v>386.2</c:v>
                      </c:pt>
                      <c:pt idx="4">
                        <c:v>432.8</c:v>
                      </c:pt>
                      <c:pt idx="5">
                        <c:v>409.2</c:v>
                      </c:pt>
                      <c:pt idx="6">
                        <c:v>428.2</c:v>
                      </c:pt>
                      <c:pt idx="7">
                        <c:v>390.7</c:v>
                      </c:pt>
                      <c:pt idx="8">
                        <c:v>411.6</c:v>
                      </c:pt>
                      <c:pt idx="9">
                        <c:v>466.2</c:v>
                      </c:pt>
                    </c:numCache>
                  </c:numRef>
                </c:val>
                <c:smooth val="0"/>
                <c:extLst xmlns:c15="http://schemas.microsoft.com/office/drawing/2012/chart">
                  <c:ext xmlns:c16="http://schemas.microsoft.com/office/drawing/2014/chart" uri="{C3380CC4-5D6E-409C-BE32-E72D297353CC}">
                    <c16:uniqueId val="{00000007-42AC-455C-8F37-49BFC1E93866}"/>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[3]Earnings!$L$23</c15:sqref>
                        </c15:formulaRef>
                      </c:ext>
                    </c:extLst>
                    <c:strCache>
                      <c:ptCount val="1"/>
                      <c:pt idx="0">
                        <c:v>Norwich</c:v>
                      </c:pt>
                    </c:strCache>
                  </c:strRef>
                </c:tx>
                <c:spPr>
                  <a:ln w="28575" cap="rnd">
                    <a:solidFill>
                      <a:schemeClr val="accent1">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[3]Earnings!$M$16:$V$16</c15:sqref>
                        </c15:formulaRef>
                      </c:ext>
                    </c:extLst>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extLst xmlns:c15="http://schemas.microsoft.com/office/drawing/2012/chart">
                      <c:ext xmlns:c15="http://schemas.microsoft.com/office/drawing/2012/chart" uri="{02D57815-91ED-43cb-92C2-25804820EDAC}">
                        <c15:formulaRef>
                          <c15:sqref>[3]Earnings!$M$23:$V$23</c15:sqref>
                        </c15:formulaRef>
                      </c:ext>
                    </c:extLst>
                    <c:numCache>
                      <c:formatCode>General</c:formatCode>
                      <c:ptCount val="10"/>
                      <c:pt idx="0">
                        <c:v>396.4</c:v>
                      </c:pt>
                      <c:pt idx="1">
                        <c:v>404.5</c:v>
                      </c:pt>
                      <c:pt idx="2">
                        <c:v>403.6</c:v>
                      </c:pt>
                      <c:pt idx="3">
                        <c:v>413.2</c:v>
                      </c:pt>
                      <c:pt idx="4">
                        <c:v>431.5</c:v>
                      </c:pt>
                      <c:pt idx="5">
                        <c:v>462.2</c:v>
                      </c:pt>
                      <c:pt idx="6">
                        <c:v>452.1</c:v>
                      </c:pt>
                      <c:pt idx="7">
                        <c:v>437.6</c:v>
                      </c:pt>
                      <c:pt idx="8">
                        <c:v>461.9</c:v>
                      </c:pt>
                      <c:pt idx="9">
                        <c:v>432.1</c:v>
                      </c:pt>
                    </c:numCache>
                  </c:numRef>
                </c:val>
                <c:smooth val="0"/>
                <c:extLst xmlns:c15="http://schemas.microsoft.com/office/drawing/2012/chart">
                  <c:ext xmlns:c16="http://schemas.microsoft.com/office/drawing/2014/chart" uri="{C3380CC4-5D6E-409C-BE32-E72D297353CC}">
                    <c16:uniqueId val="{00000008-42AC-455C-8F37-49BFC1E93866}"/>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[3]Earnings!$L$24</c15:sqref>
                        </c15:formulaRef>
                      </c:ext>
                    </c:extLst>
                    <c:strCache>
                      <c:ptCount val="1"/>
                      <c:pt idx="0">
                        <c:v>South Norfolk</c:v>
                      </c:pt>
                    </c:strCache>
                  </c:strRef>
                </c:tx>
                <c:spPr>
                  <a:ln w="28575" cap="rnd">
                    <a:solidFill>
                      <a:schemeClr val="accent2">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[3]Earnings!$M$16:$V$16</c15:sqref>
                        </c15:formulaRef>
                      </c:ext>
                    </c:extLst>
                    <c:numCache>
                      <c:formatCode>General</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extLst xmlns:c15="http://schemas.microsoft.com/office/drawing/2012/chart">
                      <c:ext xmlns:c15="http://schemas.microsoft.com/office/drawing/2012/chart" uri="{02D57815-91ED-43cb-92C2-25804820EDAC}">
                        <c15:formulaRef>
                          <c15:sqref>[3]Earnings!$M$24:$V$24</c15:sqref>
                        </c15:formulaRef>
                      </c:ext>
                    </c:extLst>
                    <c:numCache>
                      <c:formatCode>General</c:formatCode>
                      <c:ptCount val="10"/>
                      <c:pt idx="0">
                        <c:v>437.2</c:v>
                      </c:pt>
                      <c:pt idx="1">
                        <c:v>431.1</c:v>
                      </c:pt>
                      <c:pt idx="2">
                        <c:v>438.5</c:v>
                      </c:pt>
                      <c:pt idx="3">
                        <c:v>464.5</c:v>
                      </c:pt>
                      <c:pt idx="4">
                        <c:v>492.6</c:v>
                      </c:pt>
                      <c:pt idx="5">
                        <c:v>516.20000000000005</c:v>
                      </c:pt>
                      <c:pt idx="6">
                        <c:v>519.1</c:v>
                      </c:pt>
                      <c:pt idx="7">
                        <c:v>553.79999999999995</c:v>
                      </c:pt>
                      <c:pt idx="8">
                        <c:v>524.70000000000005</c:v>
                      </c:pt>
                      <c:pt idx="9">
                        <c:v>525.20000000000005</c:v>
                      </c:pt>
                    </c:numCache>
                  </c:numRef>
                </c:val>
                <c:smooth val="0"/>
                <c:extLst xmlns:c15="http://schemas.microsoft.com/office/drawing/2012/chart">
                  <c:ext xmlns:c16="http://schemas.microsoft.com/office/drawing/2014/chart" uri="{C3380CC4-5D6E-409C-BE32-E72D297353CC}">
                    <c16:uniqueId val="{00000009-42AC-455C-8F37-49BFC1E93866}"/>
                  </c:ext>
                </c:extLst>
              </c15:ser>
            </c15:filteredLineSeries>
          </c:ext>
        </c:extLst>
      </c:lineChart>
      <c:catAx>
        <c:axId val="128748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n-US"/>
          </a:p>
        </c:txPr>
        <c:crossAx val="129250048"/>
        <c:crosses val="autoZero"/>
        <c:auto val="1"/>
        <c:lblAlgn val="ctr"/>
        <c:lblOffset val="100"/>
        <c:noMultiLvlLbl val="0"/>
      </c:catAx>
      <c:valAx>
        <c:axId val="129250048"/>
        <c:scaling>
          <c:orientation val="minMax"/>
          <c:min val="300"/>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n-US"/>
          </a:p>
        </c:txPr>
        <c:crossAx val="128748544"/>
        <c:crosses val="autoZero"/>
        <c:crossBetween val="between"/>
      </c:valAx>
      <c:spPr>
        <a:noFill/>
        <a:ln>
          <a:noFill/>
        </a:ln>
        <a:effectLst/>
      </c:spPr>
    </c:plotArea>
    <c:legend>
      <c:legendPos val="tr"/>
      <c:layout>
        <c:manualLayout>
          <c:xMode val="edge"/>
          <c:yMode val="edge"/>
          <c:x val="0.57050321947166671"/>
          <c:y val="0.52947944432081651"/>
          <c:w val="0.30095961026454426"/>
          <c:h val="0.26729370434729227"/>
        </c:manualLayout>
      </c:layout>
      <c:overlay val="1"/>
      <c:spPr>
        <a:solidFill>
          <a:schemeClr val="bg1"/>
        </a:solidFill>
        <a:ln>
          <a:noFill/>
        </a:ln>
        <a:effectLst/>
      </c:spPr>
      <c:txPr>
        <a:bodyPr rot="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2000" b="1" i="0" baseline="0"/>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3"/>
            </a:solidFill>
            <a:ln>
              <a:noFill/>
            </a:ln>
            <a:effectLst/>
          </c:spPr>
          <c:invertIfNegative val="0"/>
          <c:dPt>
            <c:idx val="0"/>
            <c:invertIfNegative val="0"/>
            <c:bubble3D val="0"/>
            <c:spPr>
              <a:solidFill>
                <a:schemeClr val="tx2"/>
              </a:solidFill>
              <a:ln>
                <a:noFill/>
              </a:ln>
              <a:effectLst/>
            </c:spPr>
            <c:extLst>
              <c:ext xmlns:c16="http://schemas.microsoft.com/office/drawing/2014/chart" uri="{C3380CC4-5D6E-409C-BE32-E72D297353CC}">
                <c16:uniqueId val="{00000001-63C9-4D29-8917-989742E86F7A}"/>
              </c:ext>
            </c:extLst>
          </c:dPt>
          <c:dPt>
            <c:idx val="1"/>
            <c:invertIfNegative val="0"/>
            <c:bubble3D val="0"/>
            <c:spPr>
              <a:solidFill>
                <a:srgbClr val="92D050"/>
              </a:solidFill>
              <a:ln>
                <a:noFill/>
              </a:ln>
              <a:effectLst/>
            </c:spPr>
            <c:extLst>
              <c:ext xmlns:c16="http://schemas.microsoft.com/office/drawing/2014/chart" uri="{C3380CC4-5D6E-409C-BE32-E72D297353CC}">
                <c16:uniqueId val="{00000003-63C9-4D29-8917-989742E86F7A}"/>
              </c:ext>
            </c:extLst>
          </c:dPt>
          <c:dPt>
            <c:idx val="2"/>
            <c:invertIfNegative val="0"/>
            <c:bubble3D val="0"/>
            <c:spPr>
              <a:solidFill>
                <a:srgbClr val="009900"/>
              </a:solidFill>
              <a:ln>
                <a:noFill/>
              </a:ln>
              <a:effectLst/>
            </c:spPr>
            <c:extLst>
              <c:ext xmlns:c16="http://schemas.microsoft.com/office/drawing/2014/chart" uri="{C3380CC4-5D6E-409C-BE32-E72D297353CC}">
                <c16:uniqueId val="{00000005-63C9-4D29-8917-989742E86F7A}"/>
              </c:ext>
            </c:extLst>
          </c:dPt>
          <c:dLbls>
            <c:dLbl>
              <c:idx val="0"/>
              <c:numFmt formatCode="&quot;£&quot;#,##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63C9-4D29-8917-989742E86F7A}"/>
                </c:ext>
              </c:extLst>
            </c:dLbl>
            <c:numFmt formatCode="&quot;£&quot;#,##0" sourceLinked="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[3]Earnings!$X$17:$X$26</c:f>
              <c:strCache>
                <c:ptCount val="10"/>
                <c:pt idx="0">
                  <c:v>England</c:v>
                </c:pt>
                <c:pt idx="1">
                  <c:v>East of England</c:v>
                </c:pt>
                <c:pt idx="2">
                  <c:v>Norfolk</c:v>
                </c:pt>
                <c:pt idx="3">
                  <c:v>South Norfolk</c:v>
                </c:pt>
                <c:pt idx="4">
                  <c:v>Broadland</c:v>
                </c:pt>
                <c:pt idx="5">
                  <c:v>King's Lynn and West Norfolk</c:v>
                </c:pt>
                <c:pt idx="6">
                  <c:v>North Norfolk</c:v>
                </c:pt>
                <c:pt idx="7">
                  <c:v>Breckland</c:v>
                </c:pt>
                <c:pt idx="8">
                  <c:v>Norwich</c:v>
                </c:pt>
                <c:pt idx="9">
                  <c:v>Great Yarmouth</c:v>
                </c:pt>
              </c:strCache>
            </c:strRef>
          </c:cat>
          <c:val>
            <c:numRef>
              <c:f>[3]Earnings!$Y$17:$Y$26</c:f>
              <c:numCache>
                <c:formatCode>General</c:formatCode>
                <c:ptCount val="10"/>
                <c:pt idx="0">
                  <c:v>523.6</c:v>
                </c:pt>
                <c:pt idx="1">
                  <c:v>539.1</c:v>
                </c:pt>
                <c:pt idx="2">
                  <c:v>470.2</c:v>
                </c:pt>
                <c:pt idx="3">
                  <c:v>525.20000000000005</c:v>
                </c:pt>
                <c:pt idx="4">
                  <c:v>511.6</c:v>
                </c:pt>
                <c:pt idx="5">
                  <c:v>479.4</c:v>
                </c:pt>
                <c:pt idx="6">
                  <c:v>466.2</c:v>
                </c:pt>
                <c:pt idx="7">
                  <c:v>450.5</c:v>
                </c:pt>
                <c:pt idx="8">
                  <c:v>432.1</c:v>
                </c:pt>
                <c:pt idx="9">
                  <c:v>425</c:v>
                </c:pt>
              </c:numCache>
            </c:numRef>
          </c:val>
          <c:extLst>
            <c:ext xmlns:c16="http://schemas.microsoft.com/office/drawing/2014/chart" uri="{C3380CC4-5D6E-409C-BE32-E72D297353CC}">
              <c16:uniqueId val="{00000006-63C9-4D29-8917-989742E86F7A}"/>
            </c:ext>
          </c:extLst>
        </c:ser>
        <c:dLbls>
          <c:showLegendKey val="0"/>
          <c:showVal val="0"/>
          <c:showCatName val="0"/>
          <c:showSerName val="0"/>
          <c:showPercent val="0"/>
          <c:showBubbleSize val="0"/>
        </c:dLbls>
        <c:gapWidth val="25"/>
        <c:axId val="129286144"/>
        <c:axId val="129287680"/>
      </c:barChart>
      <c:catAx>
        <c:axId val="1292861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n-US"/>
          </a:p>
        </c:txPr>
        <c:crossAx val="129287680"/>
        <c:crosses val="autoZero"/>
        <c:auto val="1"/>
        <c:lblAlgn val="ctr"/>
        <c:lblOffset val="100"/>
        <c:noMultiLvlLbl val="0"/>
      </c:catAx>
      <c:valAx>
        <c:axId val="129287680"/>
        <c:scaling>
          <c:orientation val="minMax"/>
        </c:scaling>
        <c:delete val="1"/>
        <c:axPos val="b"/>
        <c:numFmt formatCode="&quot;£&quot;#,##0" sourceLinked="0"/>
        <c:majorTickMark val="none"/>
        <c:minorTickMark val="none"/>
        <c:tickLblPos val="nextTo"/>
        <c:crossAx val="1292861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312420</xdr:colOff>
      <xdr:row>5</xdr:row>
      <xdr:rowOff>182880</xdr:rowOff>
    </xdr:from>
    <xdr:to>
      <xdr:col>12</xdr:col>
      <xdr:colOff>243840</xdr:colOff>
      <xdr:row>13</xdr:row>
      <xdr:rowOff>137160</xdr:rowOff>
    </xdr:to>
    <xdr:graphicFrame macro="">
      <xdr:nvGraphicFramePr>
        <xdr:cNvPr id="3" name="Chart 2" descr="Chart showing summary of population by age&#10;">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322580</xdr:colOff>
      <xdr:row>16</xdr:row>
      <xdr:rowOff>6350</xdr:rowOff>
    </xdr:from>
    <xdr:to>
      <xdr:col>13</xdr:col>
      <xdr:colOff>19050</xdr:colOff>
      <xdr:row>26</xdr:row>
      <xdr:rowOff>6350</xdr:rowOff>
    </xdr:to>
    <xdr:graphicFrame macro="">
      <xdr:nvGraphicFramePr>
        <xdr:cNvPr id="4" name="Chart 3" descr="Chart showing tenure of households in selected areas">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274320</xdr:colOff>
      <xdr:row>27</xdr:row>
      <xdr:rowOff>26670</xdr:rowOff>
    </xdr:from>
    <xdr:to>
      <xdr:col>13</xdr:col>
      <xdr:colOff>152400</xdr:colOff>
      <xdr:row>36</xdr:row>
      <xdr:rowOff>152400</xdr:rowOff>
    </xdr:to>
    <xdr:graphicFrame macro="">
      <xdr:nvGraphicFramePr>
        <xdr:cNvPr id="5" name="Chart 4" descr="Chart showing tenure of households in selected areas">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289560</xdr:colOff>
      <xdr:row>38</xdr:row>
      <xdr:rowOff>0</xdr:rowOff>
    </xdr:from>
    <xdr:to>
      <xdr:col>13</xdr:col>
      <xdr:colOff>320040</xdr:colOff>
      <xdr:row>47</xdr:row>
      <xdr:rowOff>152400</xdr:rowOff>
    </xdr:to>
    <xdr:graphicFrame macro="">
      <xdr:nvGraphicFramePr>
        <xdr:cNvPr id="6" name="Chart 5" descr="Chart showing number of bedrooms in households in selected areas">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57150</xdr:colOff>
      <xdr:row>90</xdr:row>
      <xdr:rowOff>22860</xdr:rowOff>
    </xdr:from>
    <xdr:to>
      <xdr:col>13</xdr:col>
      <xdr:colOff>12700</xdr:colOff>
      <xdr:row>97</xdr:row>
      <xdr:rowOff>22860</xdr:rowOff>
    </xdr:to>
    <xdr:graphicFrame macro="">
      <xdr:nvGraphicFramePr>
        <xdr:cNvPr id="8" name="Chart 7" descr="Chart showing average incomes in Breckland and England in various years">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699653</xdr:colOff>
      <xdr:row>32</xdr:row>
      <xdr:rowOff>186602</xdr:rowOff>
    </xdr:from>
    <xdr:to>
      <xdr:col>37</xdr:col>
      <xdr:colOff>461528</xdr:colOff>
      <xdr:row>55</xdr:row>
      <xdr:rowOff>105641</xdr:rowOff>
    </xdr:to>
    <xdr:graphicFrame macro="">
      <xdr:nvGraphicFramePr>
        <xdr:cNvPr id="2" name="Chart 1">
          <a:extLst>
            <a:ext uri="{FF2B5EF4-FFF2-40B4-BE49-F238E27FC236}">
              <a16:creationId xmlns:a16="http://schemas.microsoft.com/office/drawing/2014/main" id="{00000000-0008-0000-0B00-000002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657224</xdr:colOff>
      <xdr:row>5</xdr:row>
      <xdr:rowOff>180976</xdr:rowOff>
    </xdr:from>
    <xdr:to>
      <xdr:col>38</xdr:col>
      <xdr:colOff>571499</xdr:colOff>
      <xdr:row>30</xdr:row>
      <xdr:rowOff>0</xdr:rowOff>
    </xdr:to>
    <xdr:graphicFrame macro="">
      <xdr:nvGraphicFramePr>
        <xdr:cNvPr id="3" name="Chart 2">
          <a:extLst>
            <a:ext uri="{FF2B5EF4-FFF2-40B4-BE49-F238E27FC236}">
              <a16:creationId xmlns:a16="http://schemas.microsoft.com/office/drawing/2014/main" id="{00000000-0008-0000-0B00-000003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699653</xdr:colOff>
      <xdr:row>32</xdr:row>
      <xdr:rowOff>186602</xdr:rowOff>
    </xdr:from>
    <xdr:to>
      <xdr:col>34</xdr:col>
      <xdr:colOff>461528</xdr:colOff>
      <xdr:row>55</xdr:row>
      <xdr:rowOff>105641</xdr:rowOff>
    </xdr:to>
    <xdr:graphicFrame macro="">
      <xdr:nvGraphicFramePr>
        <xdr:cNvPr id="4" name="Chart 3">
          <a:extLst>
            <a:ext uri="{FF2B5EF4-FFF2-40B4-BE49-F238E27FC236}">
              <a16:creationId xmlns:a16="http://schemas.microsoft.com/office/drawing/2014/main" id="{00000000-0008-0000-0B00-000004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657224</xdr:colOff>
      <xdr:row>5</xdr:row>
      <xdr:rowOff>180976</xdr:rowOff>
    </xdr:from>
    <xdr:to>
      <xdr:col>35</xdr:col>
      <xdr:colOff>571499</xdr:colOff>
      <xdr:row>30</xdr:row>
      <xdr:rowOff>0</xdr:rowOff>
    </xdr:to>
    <xdr:graphicFrame macro="">
      <xdr:nvGraphicFramePr>
        <xdr:cNvPr id="5" name="Chart 4">
          <a:extLst>
            <a:ext uri="{FF2B5EF4-FFF2-40B4-BE49-F238E27FC236}">
              <a16:creationId xmlns:a16="http://schemas.microsoft.com/office/drawing/2014/main" id="{00000000-0008-0000-0B00-000005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abling\James%20Work\Profile%20work%202018\Parish%20Profiles%202017%20final.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Enabling\Dashboard%20Profile\2023\PP%20main%202023.xlsm" TargetMode="External"/><Relationship Id="rId1" Type="http://schemas.openxmlformats.org/officeDocument/2006/relationships/externalLinkPath" Target="file:///G:\Enabling\Dashboard%20Profile\2023\PP%20main%20202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Enabling\Dashboard%20Profile\2019\PP%20main%20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amp;Sources"/>
      <sheetName val="ParishProfile"/>
      <sheetName val="PopulationTrend"/>
      <sheetName val="PopulationAge"/>
      <sheetName val="HouseholdComposition"/>
      <sheetName val="HouseholdSize"/>
      <sheetName val="Tenure"/>
      <sheetName val="AccType"/>
      <sheetName val="SizeByBeds"/>
      <sheetName val="OccupancyRating&amp;Concealment"/>
      <sheetName val="CentralHeating"/>
      <sheetName val="FuelPoverty"/>
      <sheetName val="Earnings"/>
      <sheetName val="JSAclaimants"/>
      <sheetName val="Long Term Unemployment"/>
      <sheetName val="HousingBenefitRates"/>
      <sheetName val="TenureEconStat"/>
      <sheetName val="Second and Empty homes"/>
      <sheetName val="Stock2017"/>
      <sheetName val="Prices and affordability"/>
      <sheetName val="Rural exception sites"/>
      <sheetName val="Housing Register"/>
      <sheetName val="Lettings"/>
      <sheetName val="Sustainability"/>
      <sheetName val="Lookups"/>
      <sheetName val="Template"/>
      <sheetName val="SUPERSEDEDStock parish bedrooms"/>
      <sheetName val="Parish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tes&amp;Sources"/>
      <sheetName val="ParishProfile"/>
      <sheetName val="Stock2022"/>
      <sheetName val="PopulationAge"/>
      <sheetName val="HouseholdComposition"/>
      <sheetName val="HouseholdSize"/>
      <sheetName val="Tenure"/>
      <sheetName val="AccType"/>
      <sheetName val="SizeByBeds"/>
      <sheetName val="OccupancyRating&amp;Concealment"/>
      <sheetName val="CentralHeating"/>
      <sheetName val="FuelPoverty"/>
      <sheetName val="JSA"/>
      <sheetName val="HousingBenefitRates"/>
      <sheetName val="Earnings"/>
      <sheetName val="TenureEconStat"/>
      <sheetName val="Second and Empty homes"/>
      <sheetName val="Prices and affordability"/>
      <sheetName val="Housing Register"/>
      <sheetName val="Template"/>
      <sheetName val="Sustainability"/>
      <sheetName val="Lookups"/>
      <sheetName val="Parishes"/>
    </sheetNames>
    <sheetDataSet>
      <sheetData sheetId="0" refreshError="1"/>
      <sheetData sheetId="1" refreshError="1"/>
      <sheetData sheetId="2" refreshError="1"/>
      <sheetData sheetId="3" refreshError="1"/>
      <sheetData sheetId="4">
        <row r="3">
          <cell r="C3">
            <v>640</v>
          </cell>
        </row>
        <row r="4">
          <cell r="C4">
            <v>4481</v>
          </cell>
        </row>
        <row r="5">
          <cell r="C5">
            <v>603</v>
          </cell>
        </row>
        <row r="6">
          <cell r="C6">
            <v>344</v>
          </cell>
        </row>
        <row r="7">
          <cell r="C7">
            <v>157</v>
          </cell>
        </row>
        <row r="8">
          <cell r="C8">
            <v>208</v>
          </cell>
        </row>
        <row r="9">
          <cell r="C9">
            <v>567</v>
          </cell>
        </row>
        <row r="10">
          <cell r="C10">
            <v>279</v>
          </cell>
        </row>
        <row r="11">
          <cell r="C11">
            <v>106</v>
          </cell>
        </row>
        <row r="12">
          <cell r="C12">
            <v>136</v>
          </cell>
        </row>
        <row r="13">
          <cell r="C13">
            <v>113</v>
          </cell>
        </row>
        <row r="14">
          <cell r="C14">
            <v>293</v>
          </cell>
        </row>
        <row r="15">
          <cell r="C15">
            <v>201</v>
          </cell>
        </row>
        <row r="16">
          <cell r="C16">
            <v>143</v>
          </cell>
        </row>
        <row r="17">
          <cell r="C17">
            <v>125</v>
          </cell>
        </row>
        <row r="19">
          <cell r="C19">
            <v>776</v>
          </cell>
        </row>
        <row r="20">
          <cell r="C20">
            <v>174</v>
          </cell>
        </row>
        <row r="21">
          <cell r="C21">
            <v>103</v>
          </cell>
        </row>
        <row r="22">
          <cell r="C22">
            <v>266</v>
          </cell>
        </row>
        <row r="24">
          <cell r="C24">
            <v>175</v>
          </cell>
        </row>
        <row r="25">
          <cell r="C25">
            <v>187</v>
          </cell>
        </row>
        <row r="27">
          <cell r="C27">
            <v>8085</v>
          </cell>
        </row>
        <row r="28">
          <cell r="C28">
            <v>190</v>
          </cell>
        </row>
        <row r="29">
          <cell r="C29">
            <v>111</v>
          </cell>
        </row>
        <row r="30">
          <cell r="C30">
            <v>176</v>
          </cell>
        </row>
        <row r="31">
          <cell r="C31">
            <v>125</v>
          </cell>
        </row>
        <row r="32">
          <cell r="C32">
            <v>187</v>
          </cell>
        </row>
        <row r="33">
          <cell r="C33">
            <v>402</v>
          </cell>
        </row>
        <row r="34">
          <cell r="C34">
            <v>268</v>
          </cell>
        </row>
        <row r="36">
          <cell r="C36">
            <v>159</v>
          </cell>
        </row>
        <row r="37">
          <cell r="C37">
            <v>188</v>
          </cell>
        </row>
        <row r="38">
          <cell r="C38">
            <v>143</v>
          </cell>
        </row>
        <row r="39">
          <cell r="C39">
            <v>470</v>
          </cell>
        </row>
        <row r="40">
          <cell r="C40">
            <v>459</v>
          </cell>
        </row>
        <row r="41">
          <cell r="C41">
            <v>246</v>
          </cell>
        </row>
        <row r="42">
          <cell r="C42">
            <v>110</v>
          </cell>
        </row>
        <row r="43">
          <cell r="C43">
            <v>107</v>
          </cell>
        </row>
        <row r="44">
          <cell r="C44">
            <v>941</v>
          </cell>
        </row>
        <row r="45">
          <cell r="C45">
            <v>98</v>
          </cell>
        </row>
        <row r="46">
          <cell r="C46">
            <v>291</v>
          </cell>
        </row>
        <row r="47">
          <cell r="C47">
            <v>259</v>
          </cell>
        </row>
        <row r="48">
          <cell r="C48">
            <v>101</v>
          </cell>
        </row>
        <row r="49">
          <cell r="C49">
            <v>211</v>
          </cell>
        </row>
        <row r="50">
          <cell r="C50">
            <v>53</v>
          </cell>
        </row>
        <row r="51">
          <cell r="C51">
            <v>134</v>
          </cell>
        </row>
        <row r="53">
          <cell r="C53">
            <v>401</v>
          </cell>
        </row>
        <row r="55">
          <cell r="C55">
            <v>56</v>
          </cell>
        </row>
        <row r="56">
          <cell r="C56">
            <v>257</v>
          </cell>
        </row>
        <row r="58">
          <cell r="C58">
            <v>115</v>
          </cell>
        </row>
        <row r="59">
          <cell r="C59">
            <v>103</v>
          </cell>
        </row>
        <row r="60">
          <cell r="C60">
            <v>99</v>
          </cell>
        </row>
        <row r="61">
          <cell r="C61">
            <v>61</v>
          </cell>
        </row>
        <row r="62">
          <cell r="C62">
            <v>356</v>
          </cell>
        </row>
        <row r="63">
          <cell r="C63">
            <v>1160</v>
          </cell>
        </row>
        <row r="64">
          <cell r="C64">
            <v>56</v>
          </cell>
        </row>
        <row r="65">
          <cell r="C65">
            <v>245</v>
          </cell>
        </row>
        <row r="66">
          <cell r="C66">
            <v>652</v>
          </cell>
        </row>
        <row r="67">
          <cell r="C67">
            <v>501</v>
          </cell>
        </row>
        <row r="69">
          <cell r="C69">
            <v>877</v>
          </cell>
        </row>
        <row r="70">
          <cell r="C70">
            <v>209</v>
          </cell>
        </row>
        <row r="72">
          <cell r="C72">
            <v>641</v>
          </cell>
        </row>
        <row r="73">
          <cell r="C73">
            <v>255</v>
          </cell>
        </row>
        <row r="74">
          <cell r="C74">
            <v>217</v>
          </cell>
        </row>
        <row r="75">
          <cell r="C75">
            <v>138</v>
          </cell>
        </row>
        <row r="76">
          <cell r="C76">
            <v>529</v>
          </cell>
        </row>
        <row r="77">
          <cell r="C77">
            <v>101</v>
          </cell>
        </row>
        <row r="78">
          <cell r="C78">
            <v>111</v>
          </cell>
        </row>
        <row r="79">
          <cell r="C79">
            <v>189</v>
          </cell>
        </row>
        <row r="81">
          <cell r="C81">
            <v>279</v>
          </cell>
        </row>
        <row r="82">
          <cell r="C82">
            <v>119</v>
          </cell>
        </row>
        <row r="83">
          <cell r="C83">
            <v>55</v>
          </cell>
        </row>
        <row r="84">
          <cell r="C84">
            <v>679</v>
          </cell>
        </row>
        <row r="85">
          <cell r="C85">
            <v>1092</v>
          </cell>
        </row>
        <row r="86">
          <cell r="C86">
            <v>99</v>
          </cell>
        </row>
        <row r="87">
          <cell r="C87">
            <v>891</v>
          </cell>
        </row>
        <row r="88">
          <cell r="C88">
            <v>172</v>
          </cell>
        </row>
        <row r="89">
          <cell r="C89">
            <v>74</v>
          </cell>
        </row>
        <row r="90">
          <cell r="C90">
            <v>47</v>
          </cell>
        </row>
        <row r="91">
          <cell r="C91">
            <v>167</v>
          </cell>
        </row>
        <row r="93">
          <cell r="C93">
            <v>143</v>
          </cell>
        </row>
        <row r="94">
          <cell r="C94">
            <v>453</v>
          </cell>
        </row>
        <row r="95">
          <cell r="C95">
            <v>60</v>
          </cell>
        </row>
        <row r="97">
          <cell r="C97">
            <v>124</v>
          </cell>
        </row>
        <row r="99">
          <cell r="C99">
            <v>3258</v>
          </cell>
        </row>
        <row r="100">
          <cell r="C100">
            <v>723</v>
          </cell>
        </row>
        <row r="101">
          <cell r="C101">
            <v>9671</v>
          </cell>
        </row>
        <row r="102">
          <cell r="C102">
            <v>155</v>
          </cell>
        </row>
        <row r="103">
          <cell r="C103">
            <v>161</v>
          </cell>
        </row>
        <row r="106">
          <cell r="C106">
            <v>3226</v>
          </cell>
        </row>
        <row r="107">
          <cell r="C107">
            <v>87</v>
          </cell>
        </row>
        <row r="108">
          <cell r="C108">
            <v>86</v>
          </cell>
        </row>
        <row r="109">
          <cell r="C109">
            <v>814</v>
          </cell>
        </row>
        <row r="111">
          <cell r="C111">
            <v>129</v>
          </cell>
        </row>
        <row r="112">
          <cell r="C112">
            <v>145</v>
          </cell>
        </row>
        <row r="113">
          <cell r="C113">
            <v>209</v>
          </cell>
        </row>
        <row r="114">
          <cell r="C114">
            <v>141</v>
          </cell>
        </row>
        <row r="115">
          <cell r="C115">
            <v>340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amp;Sources"/>
      <sheetName val="ParishProfile"/>
      <sheetName val="Stock2018"/>
      <sheetName val="PopulationAge"/>
      <sheetName val="HouseholdComposition"/>
      <sheetName val="HouseholdSize"/>
      <sheetName val="Tenure"/>
      <sheetName val="AccType"/>
      <sheetName val="SizeByBeds"/>
      <sheetName val="OccupancyRating&amp;Concealment"/>
      <sheetName val="CentralHeating"/>
      <sheetName val="FuelPoverty"/>
      <sheetName val="JSA"/>
      <sheetName val="HousingBenefitRates"/>
      <sheetName val="Earnings"/>
      <sheetName val="TenureEconStat"/>
      <sheetName val="Second and Empty homes"/>
      <sheetName val="Prices and affordability"/>
      <sheetName val="Rural exception sites"/>
      <sheetName val="Housing Register"/>
      <sheetName val="Lettings"/>
      <sheetName val="Sustainability"/>
      <sheetName val="Lookups"/>
      <sheetName val="Template"/>
      <sheetName val="Parishe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6">
          <cell r="M16">
            <v>2005</v>
          </cell>
          <cell r="N16">
            <v>2006</v>
          </cell>
          <cell r="O16">
            <v>2007</v>
          </cell>
          <cell r="P16">
            <v>2008</v>
          </cell>
          <cell r="Q16">
            <v>2009</v>
          </cell>
          <cell r="R16">
            <v>2010</v>
          </cell>
          <cell r="S16">
            <v>2011</v>
          </cell>
          <cell r="T16">
            <v>2012</v>
          </cell>
          <cell r="U16">
            <v>2013</v>
          </cell>
          <cell r="V16">
            <v>2014</v>
          </cell>
          <cell r="Y16">
            <v>2014</v>
          </cell>
        </row>
        <row r="17">
          <cell r="L17" t="str">
            <v>Norfolk</v>
          </cell>
          <cell r="M17">
            <v>383</v>
          </cell>
          <cell r="N17">
            <v>396.3</v>
          </cell>
          <cell r="O17">
            <v>411.1</v>
          </cell>
          <cell r="P17">
            <v>416.3</v>
          </cell>
          <cell r="Q17">
            <v>446.1</v>
          </cell>
          <cell r="R17">
            <v>447</v>
          </cell>
          <cell r="S17">
            <v>460</v>
          </cell>
          <cell r="T17">
            <v>466.2</v>
          </cell>
          <cell r="U17">
            <v>471.5</v>
          </cell>
          <cell r="V17">
            <v>470.2</v>
          </cell>
          <cell r="X17" t="str">
            <v>England</v>
          </cell>
          <cell r="Y17">
            <v>523.6</v>
          </cell>
        </row>
        <row r="18">
          <cell r="L18" t="str">
            <v>Breckland</v>
          </cell>
          <cell r="M18">
            <v>379.7</v>
          </cell>
          <cell r="N18">
            <v>369.8</v>
          </cell>
          <cell r="O18">
            <v>375.4</v>
          </cell>
          <cell r="P18">
            <v>383.4</v>
          </cell>
          <cell r="Q18">
            <v>406.9</v>
          </cell>
          <cell r="R18">
            <v>398.7</v>
          </cell>
          <cell r="S18">
            <v>421.5</v>
          </cell>
          <cell r="T18">
            <v>448.1</v>
          </cell>
          <cell r="U18">
            <v>439.8</v>
          </cell>
          <cell r="V18">
            <v>450.5</v>
          </cell>
          <cell r="X18" t="str">
            <v>East of England</v>
          </cell>
          <cell r="Y18">
            <v>539.1</v>
          </cell>
        </row>
        <row r="19">
          <cell r="L19" t="str">
            <v>Broadland</v>
          </cell>
          <cell r="M19">
            <v>373.6</v>
          </cell>
          <cell r="N19">
            <v>413</v>
          </cell>
          <cell r="O19">
            <v>425.4</v>
          </cell>
          <cell r="P19">
            <v>447.4</v>
          </cell>
          <cell r="Q19">
            <v>474.7</v>
          </cell>
          <cell r="R19">
            <v>498.3</v>
          </cell>
          <cell r="S19">
            <v>509.1</v>
          </cell>
          <cell r="T19">
            <v>515.4</v>
          </cell>
          <cell r="U19">
            <v>530.1</v>
          </cell>
          <cell r="V19">
            <v>511.6</v>
          </cell>
          <cell r="X19" t="str">
            <v>Norfolk</v>
          </cell>
          <cell r="Y19">
            <v>470.2</v>
          </cell>
        </row>
        <row r="20">
          <cell r="L20" t="str">
            <v>Great Yarmouth</v>
          </cell>
          <cell r="M20">
            <v>356.8</v>
          </cell>
          <cell r="N20">
            <v>383.3</v>
          </cell>
          <cell r="O20">
            <v>410.1</v>
          </cell>
          <cell r="P20">
            <v>411.2</v>
          </cell>
          <cell r="Q20">
            <v>402.3</v>
          </cell>
          <cell r="R20">
            <v>403.9</v>
          </cell>
          <cell r="S20">
            <v>414.3</v>
          </cell>
          <cell r="T20">
            <v>468.2</v>
          </cell>
          <cell r="U20">
            <v>455.9</v>
          </cell>
          <cell r="V20">
            <v>425</v>
          </cell>
          <cell r="X20" t="str">
            <v>South Norfolk</v>
          </cell>
          <cell r="Y20">
            <v>525.20000000000005</v>
          </cell>
        </row>
        <row r="21">
          <cell r="L21" t="str">
            <v>King's Lynn and West Norfolk</v>
          </cell>
          <cell r="M21">
            <v>382.9</v>
          </cell>
          <cell r="N21">
            <v>390.5</v>
          </cell>
          <cell r="O21">
            <v>413.7</v>
          </cell>
          <cell r="P21">
            <v>422.2</v>
          </cell>
          <cell r="Q21">
            <v>461.1</v>
          </cell>
          <cell r="R21">
            <v>427.9</v>
          </cell>
          <cell r="S21">
            <v>433.6</v>
          </cell>
          <cell r="T21">
            <v>468</v>
          </cell>
          <cell r="U21">
            <v>432.8</v>
          </cell>
          <cell r="V21">
            <v>479.4</v>
          </cell>
          <cell r="X21" t="str">
            <v>Broadland</v>
          </cell>
          <cell r="Y21">
            <v>511.6</v>
          </cell>
        </row>
        <row r="22">
          <cell r="L22" t="str">
            <v>North Norfolk</v>
          </cell>
          <cell r="M22">
            <v>331.9</v>
          </cell>
          <cell r="N22">
            <v>340.2</v>
          </cell>
          <cell r="O22">
            <v>383.2</v>
          </cell>
          <cell r="P22">
            <v>386.2</v>
          </cell>
          <cell r="Q22">
            <v>432.8</v>
          </cell>
          <cell r="R22">
            <v>409.2</v>
          </cell>
          <cell r="S22">
            <v>428.2</v>
          </cell>
          <cell r="T22">
            <v>390.7</v>
          </cell>
          <cell r="U22">
            <v>411.6</v>
          </cell>
          <cell r="V22">
            <v>466.2</v>
          </cell>
          <cell r="X22" t="str">
            <v>King's Lynn and West Norfolk</v>
          </cell>
          <cell r="Y22">
            <v>479.4</v>
          </cell>
        </row>
        <row r="23">
          <cell r="L23" t="str">
            <v>Norwich</v>
          </cell>
          <cell r="M23">
            <v>396.4</v>
          </cell>
          <cell r="N23">
            <v>404.5</v>
          </cell>
          <cell r="O23">
            <v>403.6</v>
          </cell>
          <cell r="P23">
            <v>413.2</v>
          </cell>
          <cell r="Q23">
            <v>431.5</v>
          </cell>
          <cell r="R23">
            <v>462.2</v>
          </cell>
          <cell r="S23">
            <v>452.1</v>
          </cell>
          <cell r="T23">
            <v>437.6</v>
          </cell>
          <cell r="U23">
            <v>461.9</v>
          </cell>
          <cell r="V23">
            <v>432.1</v>
          </cell>
          <cell r="X23" t="str">
            <v>North Norfolk</v>
          </cell>
          <cell r="Y23">
            <v>466.2</v>
          </cell>
        </row>
        <row r="24">
          <cell r="L24" t="str">
            <v>South Norfolk</v>
          </cell>
          <cell r="M24">
            <v>437.2</v>
          </cell>
          <cell r="N24">
            <v>431.1</v>
          </cell>
          <cell r="O24">
            <v>438.5</v>
          </cell>
          <cell r="P24">
            <v>464.5</v>
          </cell>
          <cell r="Q24">
            <v>492.6</v>
          </cell>
          <cell r="R24">
            <v>516.20000000000005</v>
          </cell>
          <cell r="S24">
            <v>519.1</v>
          </cell>
          <cell r="T24">
            <v>553.79999999999995</v>
          </cell>
          <cell r="U24">
            <v>524.70000000000005</v>
          </cell>
          <cell r="V24">
            <v>525.20000000000005</v>
          </cell>
          <cell r="X24" t="str">
            <v>Breckland</v>
          </cell>
          <cell r="Y24">
            <v>450.5</v>
          </cell>
        </row>
        <row r="25">
          <cell r="L25" t="str">
            <v>East of England</v>
          </cell>
          <cell r="M25">
            <v>456.7</v>
          </cell>
          <cell r="N25">
            <v>466</v>
          </cell>
          <cell r="O25">
            <v>479.9</v>
          </cell>
          <cell r="P25">
            <v>499</v>
          </cell>
          <cell r="Q25">
            <v>509.5</v>
          </cell>
          <cell r="R25">
            <v>523.29999999999995</v>
          </cell>
          <cell r="S25">
            <v>525</v>
          </cell>
          <cell r="T25">
            <v>531.4</v>
          </cell>
          <cell r="U25">
            <v>542.70000000000005</v>
          </cell>
          <cell r="V25">
            <v>539.1</v>
          </cell>
          <cell r="X25" t="str">
            <v>Norwich</v>
          </cell>
          <cell r="Y25">
            <v>432.1</v>
          </cell>
        </row>
        <row r="26">
          <cell r="L26" t="str">
            <v>England</v>
          </cell>
          <cell r="M26">
            <v>437.3</v>
          </cell>
          <cell r="N26">
            <v>450.4</v>
          </cell>
          <cell r="O26">
            <v>464</v>
          </cell>
          <cell r="P26">
            <v>484.5</v>
          </cell>
          <cell r="Q26">
            <v>495.9</v>
          </cell>
          <cell r="R26">
            <v>506</v>
          </cell>
          <cell r="S26">
            <v>504.7</v>
          </cell>
          <cell r="T26">
            <v>513.20000000000005</v>
          </cell>
          <cell r="U26">
            <v>520.70000000000005</v>
          </cell>
          <cell r="V26">
            <v>523.6</v>
          </cell>
          <cell r="X26" t="str">
            <v>Great Yarmouth</v>
          </cell>
          <cell r="Y26">
            <v>425</v>
          </cell>
        </row>
      </sheetData>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sheetPr>
  <dimension ref="A1:U98"/>
  <sheetViews>
    <sheetView tabSelected="1" topLeftCell="A83" workbookViewId="0">
      <selection activeCell="E87" sqref="E87"/>
    </sheetView>
  </sheetViews>
  <sheetFormatPr defaultColWidth="8.6640625" defaultRowHeight="14.4" x14ac:dyDescent="0.3"/>
  <cols>
    <col min="1" max="1" width="25" customWidth="1"/>
    <col min="2" max="2" width="20.88671875" bestFit="1" customWidth="1"/>
    <col min="3" max="3" width="19.44140625" bestFit="1" customWidth="1"/>
    <col min="4" max="4" width="13.33203125" customWidth="1"/>
    <col min="5" max="5" width="24.6640625" bestFit="1" customWidth="1"/>
    <col min="6" max="6" width="10.6640625" bestFit="1" customWidth="1"/>
    <col min="7" max="7" width="6.44140625" bestFit="1" customWidth="1"/>
    <col min="8" max="8" width="7.5546875" bestFit="1" customWidth="1"/>
    <col min="9" max="9" width="10.6640625" bestFit="1" customWidth="1"/>
    <col min="10" max="10" width="9.44140625" customWidth="1"/>
    <col min="11" max="11" width="10.6640625" customWidth="1"/>
    <col min="12" max="12" width="11.6640625" bestFit="1" customWidth="1"/>
    <col min="13" max="13" width="12" bestFit="1" customWidth="1"/>
    <col min="14" max="14" width="4.5546875" style="107" customWidth="1"/>
    <col min="15" max="16" width="0" style="107" hidden="1" customWidth="1"/>
    <col min="17" max="17" width="8.6640625" style="107"/>
    <col min="18" max="18" width="0.109375" style="107" customWidth="1"/>
    <col min="19" max="20" width="0" style="107" hidden="1" customWidth="1"/>
    <col min="21" max="21" width="2.88671875" style="107" hidden="1" customWidth="1"/>
    <col min="22" max="27" width="0" style="107" hidden="1" customWidth="1"/>
    <col min="28" max="16384" width="8.6640625" style="107"/>
  </cols>
  <sheetData>
    <row r="1" spans="1:17" ht="21" x14ac:dyDescent="0.4">
      <c r="A1" s="1" t="s">
        <v>627</v>
      </c>
      <c r="B1" s="2"/>
      <c r="C1" s="2"/>
      <c r="D1" s="2"/>
      <c r="E1" s="2"/>
      <c r="F1" s="2"/>
      <c r="G1" s="2"/>
      <c r="H1" s="2"/>
      <c r="I1" s="2"/>
      <c r="J1" s="2"/>
      <c r="K1" s="2"/>
      <c r="L1" s="2"/>
      <c r="M1" s="2"/>
      <c r="N1" s="6"/>
      <c r="O1" s="6"/>
    </row>
    <row r="2" spans="1:17" ht="15.6" x14ac:dyDescent="0.3">
      <c r="A2" s="3" t="s">
        <v>0</v>
      </c>
      <c r="B2" s="22" t="s">
        <v>301</v>
      </c>
      <c r="C2" s="3"/>
      <c r="D2" s="3"/>
      <c r="E2" s="3" t="s">
        <v>1</v>
      </c>
      <c r="F2" s="98" t="str">
        <f>VLOOKUP(B2,Template!A1:K143,3,FALSE)</f>
        <v>Upper Yare</v>
      </c>
      <c r="G2" s="4"/>
      <c r="H2" s="3" t="s">
        <v>2</v>
      </c>
      <c r="I2" s="98" t="str">
        <f>VLOOKUP(B2,Template!A1:K143,5,FALSE)</f>
        <v>Breckland</v>
      </c>
      <c r="K2" s="3" t="s">
        <v>3</v>
      </c>
      <c r="L2" s="102" t="s">
        <v>4</v>
      </c>
      <c r="M2" s="103" t="s">
        <v>5</v>
      </c>
      <c r="O2" s="13"/>
    </row>
    <row r="3" spans="1:17" ht="15.6" x14ac:dyDescent="0.3">
      <c r="A3" s="3" t="s">
        <v>6</v>
      </c>
      <c r="B3" s="97" t="str">
        <f>VLOOKUP(B2,Template!A1:K143,2,FALSE)</f>
        <v>E04006196</v>
      </c>
      <c r="C3" s="4"/>
      <c r="D3" s="2"/>
      <c r="E3" s="3"/>
      <c r="F3" s="97" t="str">
        <f>VLOOKUP(F2,Template!C1:K143,2,FALSE)</f>
        <v>E05005751</v>
      </c>
      <c r="G3" s="4"/>
      <c r="H3" s="3"/>
      <c r="I3" s="97" t="str">
        <f>VLOOKUP(I2,Template!J1:K5,2,FALSE)</f>
        <v>E07000143</v>
      </c>
      <c r="K3" s="3"/>
      <c r="L3" s="99" t="s">
        <v>321</v>
      </c>
      <c r="M3" s="3"/>
      <c r="O3" s="13"/>
    </row>
    <row r="4" spans="1:17" ht="15" thickBot="1" x14ac:dyDescent="0.35">
      <c r="J4" s="43"/>
      <c r="K4" s="43"/>
      <c r="M4" s="43"/>
    </row>
    <row r="5" spans="1:17" s="6" customFormat="1" ht="19.2" thickTop="1" thickBot="1" x14ac:dyDescent="0.4">
      <c r="A5" s="33" t="s">
        <v>7</v>
      </c>
      <c r="B5" s="39"/>
      <c r="C5" s="37"/>
      <c r="D5" s="37"/>
      <c r="E5" s="37"/>
      <c r="F5" s="37"/>
      <c r="G5" s="39"/>
      <c r="H5" s="37"/>
      <c r="I5" s="37"/>
      <c r="J5" s="44"/>
      <c r="K5" s="42"/>
      <c r="L5" s="37"/>
      <c r="M5" s="37"/>
      <c r="N5" s="39"/>
      <c r="Q5" s="71"/>
    </row>
    <row r="6" spans="1:17" s="6" customFormat="1" ht="16.8" thickTop="1" thickBot="1" x14ac:dyDescent="0.35">
      <c r="A6" s="34" t="s">
        <v>8</v>
      </c>
      <c r="B6" s="40"/>
      <c r="C6" s="38"/>
      <c r="D6" s="36"/>
      <c r="E6" s="36"/>
      <c r="F6" s="40"/>
      <c r="G6" s="41"/>
      <c r="H6" s="41"/>
      <c r="I6" s="41"/>
      <c r="J6" s="32"/>
      <c r="K6" s="41"/>
      <c r="L6" s="41"/>
      <c r="M6" s="40"/>
      <c r="N6" s="40"/>
      <c r="Q6" s="71"/>
    </row>
    <row r="7" spans="1:17" s="6" customFormat="1" ht="15" thickTop="1" thickBot="1" x14ac:dyDescent="0.35">
      <c r="A7" s="19" t="s">
        <v>9</v>
      </c>
      <c r="B7" s="81"/>
      <c r="C7" s="19"/>
      <c r="D7" s="82"/>
      <c r="E7" s="35"/>
      <c r="F7" s="35"/>
      <c r="M7" s="35"/>
      <c r="N7" s="35"/>
    </row>
    <row r="8" spans="1:17" s="6" customFormat="1" ht="26.4" customHeight="1" thickTop="1" thickBot="1" x14ac:dyDescent="0.35">
      <c r="A8" s="83" t="s">
        <v>10</v>
      </c>
      <c r="B8" s="84" t="s">
        <v>11</v>
      </c>
      <c r="C8" s="85" t="str">
        <f>$B$2</f>
        <v>Yaxham</v>
      </c>
      <c r="D8" s="85" t="str">
        <f>$I$2</f>
        <v>Breckland</v>
      </c>
      <c r="E8" s="85" t="str">
        <f>$L$2</f>
        <v>England</v>
      </c>
    </row>
    <row r="9" spans="1:17" s="6" customFormat="1" ht="15" thickTop="1" thickBot="1" x14ac:dyDescent="0.35">
      <c r="A9" s="86" t="s">
        <v>13</v>
      </c>
      <c r="B9" s="87">
        <f>VLOOKUP(B2,PopAge!A1:Z99564,23,FALSE)</f>
        <v>136</v>
      </c>
      <c r="C9" s="88">
        <f>VLOOKUP(B2,PopAge!A1:ZZ99564,20,FALSE)</f>
        <v>0.17616580310880828</v>
      </c>
      <c r="D9" s="88">
        <f>VLOOKUP(I2,PopAge!A1:ZZ99564,20,FALSE)</f>
        <v>0.1881125901403162</v>
      </c>
      <c r="E9" s="88">
        <f>VLOOKUP(L2,PopAge!A1:AAA99564,20,FALSE)</f>
        <v>0.20130199212049335</v>
      </c>
    </row>
    <row r="10" spans="1:17" s="6" customFormat="1" ht="15" thickTop="1" thickBot="1" x14ac:dyDescent="0.35">
      <c r="A10" s="86" t="s">
        <v>14</v>
      </c>
      <c r="B10" s="87">
        <f>VLOOKUP(B2,PopAge!A2:Z99565,24,FALSE)</f>
        <v>439</v>
      </c>
      <c r="C10" s="88">
        <f>VLOOKUP(B2,PopAge!A1:ZZ99565,21,FALSE)</f>
        <v>0.56865284974093266</v>
      </c>
      <c r="D10" s="88">
        <f>VLOOKUP(I2,PopAge!A1:ZZ99565,21,FALSE)</f>
        <v>0.59625568046838484</v>
      </c>
      <c r="E10" s="88">
        <f>VLOOKUP(L2,PopAge!A1:AAA99565,21,FALSE)</f>
        <v>0.6353301948508101</v>
      </c>
    </row>
    <row r="11" spans="1:17" s="6" customFormat="1" ht="15" thickTop="1" thickBot="1" x14ac:dyDescent="0.35">
      <c r="A11" s="86" t="s">
        <v>15</v>
      </c>
      <c r="B11" s="87">
        <f>VLOOKUP(B2,PopAge!A1:Z99565,25,FALSE)</f>
        <v>197</v>
      </c>
      <c r="C11" s="88">
        <f>VLOOKUP(B2,PopAge!A1:ZZ99566,22,FALSE)</f>
        <v>0.25518134715025909</v>
      </c>
      <c r="D11" s="88">
        <f>VLOOKUP(I2,PopAge!A1:ZZ99566,22,FALSE)</f>
        <v>0.21563172939129902</v>
      </c>
      <c r="E11" s="88">
        <f>VLOOKUP(L2,PopAge!A1:AAA99566,22,FALSE)</f>
        <v>0.16336781302869649</v>
      </c>
    </row>
    <row r="12" spans="1:17" s="6" customFormat="1" thickTop="1" x14ac:dyDescent="0.3">
      <c r="A12" s="19"/>
      <c r="B12" s="20"/>
      <c r="C12" s="21"/>
      <c r="D12" s="21"/>
      <c r="E12" s="21"/>
    </row>
    <row r="13" spans="1:17" s="6" customFormat="1" ht="13.8" x14ac:dyDescent="0.3">
      <c r="A13" s="19"/>
      <c r="B13" s="20"/>
      <c r="C13" s="21"/>
      <c r="D13" s="21"/>
      <c r="E13" s="21"/>
    </row>
    <row r="14" spans="1:17" s="6" customFormat="1" thickBot="1" x14ac:dyDescent="0.35">
      <c r="A14" s="19"/>
      <c r="B14" s="20"/>
      <c r="C14" s="55"/>
      <c r="D14" s="55"/>
      <c r="E14" s="55"/>
      <c r="N14" s="45"/>
    </row>
    <row r="15" spans="1:17" s="109" customFormat="1" ht="19.2" thickTop="1" thickBot="1" x14ac:dyDescent="0.4">
      <c r="A15" s="54" t="s">
        <v>20</v>
      </c>
      <c r="B15" s="46"/>
      <c r="C15" s="50"/>
      <c r="D15" s="31"/>
      <c r="E15" s="51"/>
      <c r="F15" s="46"/>
      <c r="G15" s="51"/>
      <c r="H15" s="46"/>
      <c r="I15" s="51"/>
      <c r="J15" s="51"/>
      <c r="K15" s="51"/>
      <c r="L15" s="46"/>
      <c r="M15" s="51"/>
      <c r="N15" s="51"/>
      <c r="Q15" s="108"/>
    </row>
    <row r="16" spans="1:17" s="6" customFormat="1" ht="16.8" thickTop="1" thickBot="1" x14ac:dyDescent="0.35">
      <c r="A16" s="53" t="s">
        <v>21</v>
      </c>
      <c r="B16" s="48"/>
      <c r="C16" s="49"/>
      <c r="D16" s="56"/>
      <c r="E16" s="49"/>
      <c r="F16" s="48"/>
      <c r="G16" s="52"/>
      <c r="H16" s="47"/>
      <c r="I16" s="47"/>
      <c r="J16" s="52"/>
      <c r="K16" s="47"/>
      <c r="L16" s="47"/>
      <c r="M16" s="47"/>
      <c r="N16" s="57"/>
      <c r="O16" s="13"/>
    </row>
    <row r="17" spans="1:17" s="6" customFormat="1" ht="15" thickTop="1" thickBot="1" x14ac:dyDescent="0.35">
      <c r="A17" s="78" t="s">
        <v>22</v>
      </c>
      <c r="B17" s="35"/>
      <c r="D17" s="35"/>
      <c r="F17" s="35"/>
      <c r="N17" s="35"/>
    </row>
    <row r="18" spans="1:17" s="6" customFormat="1" ht="33" customHeight="1" thickTop="1" thickBot="1" x14ac:dyDescent="0.35">
      <c r="A18" s="89"/>
      <c r="B18" s="85" t="str">
        <f>$B$2</f>
        <v>Yaxham</v>
      </c>
      <c r="C18" s="85" t="str">
        <f>$I$2</f>
        <v>Breckland</v>
      </c>
      <c r="D18" s="85" t="str">
        <f>$L$2</f>
        <v>England</v>
      </c>
      <c r="E18" s="85" t="str">
        <f>$B$2&amp;" (n)"</f>
        <v>Yaxham (n)</v>
      </c>
    </row>
    <row r="19" spans="1:17" s="6" customFormat="1" ht="15" thickTop="1" thickBot="1" x14ac:dyDescent="0.35">
      <c r="A19" s="90" t="s">
        <v>23</v>
      </c>
      <c r="B19" s="91">
        <f>VLOOKUP(B2,Tenure!A3:O120,4,FALSE)</f>
        <v>0.46176470588235297</v>
      </c>
      <c r="C19" s="91">
        <f>VLOOKUP(I2,Tenure!A3:O120,4,FALSE)</f>
        <v>0.3699077385865478</v>
      </c>
      <c r="D19" s="91">
        <f>VLOOKUP(L2,Tenure!A3:O120,4,FALSE)</f>
        <v>0.30573682132301833</v>
      </c>
      <c r="E19" s="92">
        <f>VLOOKUP(B2,Tenure!A3:O120,10,FALSE)</f>
        <v>157</v>
      </c>
    </row>
    <row r="20" spans="1:17" s="6" customFormat="1" ht="15" thickTop="1" thickBot="1" x14ac:dyDescent="0.35">
      <c r="A20" s="90" t="s">
        <v>73</v>
      </c>
      <c r="B20" s="91">
        <f>VLOOKUP(B2,Tenure!A3:O121,5,FALSE)</f>
        <v>0.33235294117647057</v>
      </c>
      <c r="C20" s="91">
        <f>VLOOKUP(I2,Tenure!A3:O120,5,FALSE)</f>
        <v>0.31658687796914836</v>
      </c>
      <c r="D20" s="91">
        <f>VLOOKUP(L2,Tenure!A3:O120,5,FALSE)</f>
        <v>0.32766710866627435</v>
      </c>
      <c r="E20" s="92">
        <f>VLOOKUP(B2,Tenure!A3:O120,11,FALSE)</f>
        <v>113</v>
      </c>
    </row>
    <row r="21" spans="1:17" s="6" customFormat="1" ht="15" thickTop="1" thickBot="1" x14ac:dyDescent="0.35">
      <c r="A21" s="90" t="s">
        <v>24</v>
      </c>
      <c r="B21" s="91">
        <f>VLOOKUP(B2,Tenure!A3:O121,6,FALSE)</f>
        <v>0</v>
      </c>
      <c r="C21" s="91">
        <f>VLOOKUP(I2,Tenure!A3:O119,6,FALSE)</f>
        <v>5.6860910875107763E-3</v>
      </c>
      <c r="D21" s="91">
        <f>VLOOKUP(L2,Tenure!A3:O120,6,FALSE)</f>
        <v>7.8754975215026106E-3</v>
      </c>
      <c r="E21" s="92">
        <f>VLOOKUP(B2,Tenure!A3:O120,12,FALSE)</f>
        <v>0</v>
      </c>
    </row>
    <row r="22" spans="1:17" s="6" customFormat="1" ht="15" thickTop="1" thickBot="1" x14ac:dyDescent="0.35">
      <c r="A22" s="90" t="s">
        <v>25</v>
      </c>
      <c r="B22" s="91">
        <f>VLOOKUP(B2,Tenure!A3:O121,7,FALSE)</f>
        <v>0.11176470588235295</v>
      </c>
      <c r="C22" s="91">
        <f>VLOOKUP(I2,Tenure!A2:O119,7,FALSE)</f>
        <v>0.13776848438159173</v>
      </c>
      <c r="D22" s="91">
        <f>VLOOKUP(L2,Tenure!A3:O120,7,FALSE)</f>
        <v>0.17692448405882547</v>
      </c>
      <c r="E22" s="92">
        <f>VLOOKUP(B2,Tenure!A3:O121,13,FALSE)</f>
        <v>38</v>
      </c>
    </row>
    <row r="23" spans="1:17" s="6" customFormat="1" ht="15" thickTop="1" thickBot="1" x14ac:dyDescent="0.35">
      <c r="A23" s="90" t="s">
        <v>26</v>
      </c>
      <c r="B23" s="91">
        <f>VLOOKUP(B2,Tenure!A2:O121,8,FALSE)</f>
        <v>7.0588235294117646E-2</v>
      </c>
      <c r="C23" s="91">
        <f>VLOOKUP(I2,Tenure!A2:O120,8,FALSE)</f>
        <v>0.15213044993488509</v>
      </c>
      <c r="D23" s="91">
        <f>VLOOKUP(L2,Tenure!A3:O120,8,FALSE)</f>
        <v>0.16842052401065874</v>
      </c>
      <c r="E23" s="92">
        <f>VLOOKUP(B2,Tenure!A3:O120,14,FALSE)</f>
        <v>24</v>
      </c>
    </row>
    <row r="24" spans="1:17" s="6" customFormat="1" ht="15" thickTop="1" thickBot="1" x14ac:dyDescent="0.35">
      <c r="A24" s="90" t="s">
        <v>27</v>
      </c>
      <c r="B24" s="91">
        <f>VLOOKUP(B2,Tenure!A3:O121,9,FALSE)</f>
        <v>2.3529411764705882E-2</v>
      </c>
      <c r="C24" s="91">
        <f>VLOOKUP(I2,Tenure!A3:O121,9,FALSE)</f>
        <v>1.792035804031622E-2</v>
      </c>
      <c r="D24" s="91">
        <f>VLOOKUP(L2,Tenure!A3:O120,9,FALSE)</f>
        <v>1.3375564419720506E-2</v>
      </c>
      <c r="E24" s="92">
        <f>VLOOKUP(B2,Tenure!A3:O120,15,FALSE)</f>
        <v>8</v>
      </c>
    </row>
    <row r="25" spans="1:17" s="6" customFormat="1" thickTop="1" x14ac:dyDescent="0.3"/>
    <row r="26" spans="1:17" s="6" customFormat="1" thickBot="1" x14ac:dyDescent="0.35">
      <c r="A26" s="45"/>
      <c r="J26" s="45"/>
      <c r="K26" s="45"/>
    </row>
    <row r="27" spans="1:17" s="6" customFormat="1" ht="16.8" thickTop="1" thickBot="1" x14ac:dyDescent="0.35">
      <c r="A27" s="53" t="s">
        <v>28</v>
      </c>
      <c r="B27" s="56"/>
      <c r="C27" s="56"/>
      <c r="D27" s="56"/>
      <c r="E27" s="56"/>
      <c r="F27" s="56"/>
      <c r="G27" s="56"/>
      <c r="H27" s="56"/>
      <c r="I27" s="56"/>
      <c r="J27" s="49"/>
      <c r="K27" s="49"/>
      <c r="L27" s="56"/>
      <c r="M27" s="56"/>
      <c r="N27" s="56"/>
      <c r="O27" s="13"/>
      <c r="Q27" s="71"/>
    </row>
    <row r="28" spans="1:17" s="6" customFormat="1" ht="15" thickTop="1" thickBot="1" x14ac:dyDescent="0.35">
      <c r="A28" s="30" t="s">
        <v>29</v>
      </c>
      <c r="D28" s="35"/>
      <c r="N28" s="35"/>
    </row>
    <row r="29" spans="1:17" s="6" customFormat="1" ht="15" thickTop="1" thickBot="1" x14ac:dyDescent="0.35">
      <c r="A29" s="89"/>
      <c r="B29" s="85" t="str">
        <f>$B$2</f>
        <v>Yaxham</v>
      </c>
      <c r="C29" s="85" t="str">
        <f>$I$2</f>
        <v>Breckland</v>
      </c>
      <c r="D29" s="85" t="str">
        <f>$L$2</f>
        <v>England</v>
      </c>
      <c r="E29" s="85" t="str">
        <f>$B$2&amp;" (n)"</f>
        <v>Yaxham (n)</v>
      </c>
    </row>
    <row r="30" spans="1:17" s="6" customFormat="1" ht="15" thickTop="1" thickBot="1" x14ac:dyDescent="0.35">
      <c r="A30" s="90" t="s">
        <v>30</v>
      </c>
      <c r="B30" s="91">
        <f>VLOOKUP(B2,Acctype!A4:Q120,4,FALSE)</f>
        <v>0.60882352941176465</v>
      </c>
      <c r="C30" s="91">
        <f>VLOOKUP(I2,Acctype!A4:Q120,4,FALSE)</f>
        <v>0.46875401236266256</v>
      </c>
      <c r="D30" s="91">
        <f>VLOOKUP(L2,Acctype!A4:Q120,4,FALSE)</f>
        <v>0.22431824551899782</v>
      </c>
      <c r="E30" s="92">
        <f>VLOOKUP(B2,Acctype!A4:P120,11,FALSE)</f>
        <v>207</v>
      </c>
    </row>
    <row r="31" spans="1:17" s="6" customFormat="1" ht="15" thickTop="1" thickBot="1" x14ac:dyDescent="0.35">
      <c r="A31" s="90" t="s">
        <v>31</v>
      </c>
      <c r="B31" s="91">
        <f>VLOOKUP(B2,Acctype!A4:Q120,5,FALSE)</f>
        <v>0.26176470588235295</v>
      </c>
      <c r="C31" s="91">
        <f>VLOOKUP(I2,Acctype!A4:Q120,5,FALSE)</f>
        <v>0.29019240998550966</v>
      </c>
      <c r="D31" s="91">
        <f>VLOOKUP(L2,Acctype!A4:Q120,5,FALSE)</f>
        <v>0.31227938545012712</v>
      </c>
      <c r="E31" s="92">
        <f>VLOOKUP(B2,Acctype!A4:P120,12,FALSE)</f>
        <v>89</v>
      </c>
    </row>
    <row r="32" spans="1:17" s="6" customFormat="1" ht="15" thickTop="1" thickBot="1" x14ac:dyDescent="0.35">
      <c r="A32" s="90" t="s">
        <v>32</v>
      </c>
      <c r="B32" s="91">
        <f>VLOOKUP(B2,Acctype!A4:Q120,6,FALSE)</f>
        <v>8.2352941176470587E-2</v>
      </c>
      <c r="C32" s="91">
        <f>VLOOKUP(I2,Acctype!A4:Q120,6,FALSE)</f>
        <v>0.17302224912415856</v>
      </c>
      <c r="D32" s="91">
        <f>VLOOKUP(L2,Acctype!A4:Q120,6,FALSE)</f>
        <v>0.24458908540164856</v>
      </c>
      <c r="E32" s="92">
        <f>VLOOKUP(B2,Acctype!A4:P120,13,FALSE)</f>
        <v>28</v>
      </c>
    </row>
    <row r="33" spans="1:17" s="6" customFormat="1" ht="15" thickTop="1" thickBot="1" x14ac:dyDescent="0.35">
      <c r="A33" s="90" t="s">
        <v>33</v>
      </c>
      <c r="B33" s="91">
        <f>VLOOKUP(B2,Acctype!A4:Q120,7,FALSE)</f>
        <v>4.1176470588235294E-2</v>
      </c>
      <c r="C33" s="91">
        <f>VLOOKUP(I2,Acctype!A4:Q120,7,FALSE)</f>
        <v>6.3830958014637104E-2</v>
      </c>
      <c r="D33" s="91">
        <f>VLOOKUP(L2,Acctype!A4:Q120,7,FALSE)</f>
        <v>0.21161043953035638</v>
      </c>
      <c r="E33" s="92">
        <f>VLOOKUP(B2,Acctype!A4:P120,14,FALSE)</f>
        <v>14</v>
      </c>
    </row>
    <row r="34" spans="1:17" s="6" customFormat="1" ht="15" thickTop="1" thickBot="1" x14ac:dyDescent="0.35">
      <c r="A34" s="90" t="s">
        <v>71</v>
      </c>
      <c r="B34" s="91">
        <f>VLOOKUP(B2,Acctype!A4:Q120,8,FALSE)</f>
        <v>5.8823529411764705E-3</v>
      </c>
      <c r="C34" s="91">
        <f>VLOOKUP(I2,Acctype!A4:Q120,8,FALSE)</f>
        <v>3.8885526146847887E-3</v>
      </c>
      <c r="D34" s="91">
        <f>VLOOKUP(L2,Acctype!A4:Q120,8,FALSE)</f>
        <v>3.6696120012139578E-3</v>
      </c>
      <c r="E34" s="92">
        <f>VLOOKUP(B2,Acctype!A4:P120,15,FALSE)</f>
        <v>2</v>
      </c>
    </row>
    <row r="35" spans="1:17" s="6" customFormat="1" thickTop="1" x14ac:dyDescent="0.3">
      <c r="A35" s="75"/>
      <c r="B35" s="76"/>
      <c r="C35" s="76"/>
      <c r="D35" s="76"/>
      <c r="E35" s="20"/>
    </row>
    <row r="36" spans="1:17" s="6" customFormat="1" ht="13.8" x14ac:dyDescent="0.3"/>
    <row r="37" spans="1:17" s="6" customFormat="1" thickBot="1" x14ac:dyDescent="0.35">
      <c r="A37" s="45"/>
      <c r="C37" s="45"/>
      <c r="F37" s="45"/>
      <c r="N37" s="45"/>
    </row>
    <row r="38" spans="1:17" s="13" customFormat="1" ht="16.8" thickTop="1" thickBot="1" x14ac:dyDescent="0.35">
      <c r="A38" s="53" t="s">
        <v>34</v>
      </c>
      <c r="B38" s="56"/>
      <c r="C38" s="49"/>
      <c r="D38" s="56"/>
      <c r="E38" s="48"/>
      <c r="F38" s="56"/>
      <c r="G38" s="56"/>
      <c r="H38" s="56"/>
      <c r="I38" s="56"/>
      <c r="J38" s="48"/>
      <c r="K38" s="56"/>
      <c r="L38" s="56"/>
      <c r="M38" s="56"/>
      <c r="N38" s="104"/>
      <c r="Q38" s="110"/>
    </row>
    <row r="39" spans="1:17" s="13" customFormat="1" ht="16.8" thickTop="1" thickBot="1" x14ac:dyDescent="0.35">
      <c r="A39" s="78" t="s">
        <v>35</v>
      </c>
      <c r="B39" s="77"/>
      <c r="E39" s="77"/>
    </row>
    <row r="40" spans="1:17" s="6" customFormat="1" ht="15" thickTop="1" thickBot="1" x14ac:dyDescent="0.35">
      <c r="A40" s="89"/>
      <c r="B40" s="85" t="str">
        <f>$B$2</f>
        <v>Yaxham</v>
      </c>
      <c r="C40" s="85" t="str">
        <f>$I$2</f>
        <v>Breckland</v>
      </c>
      <c r="D40" s="85" t="str">
        <f>$L$2</f>
        <v>England</v>
      </c>
      <c r="E40" s="85" t="str">
        <f>$B$2&amp;" (n)"</f>
        <v>Yaxham (n)</v>
      </c>
      <c r="G40" s="14"/>
      <c r="H40" s="14"/>
      <c r="I40" s="14"/>
      <c r="J40" s="14"/>
      <c r="K40" s="14"/>
      <c r="L40" s="14"/>
      <c r="M40" s="14"/>
    </row>
    <row r="41" spans="1:17" s="6" customFormat="1" ht="15" thickTop="1" thickBot="1" x14ac:dyDescent="0.35">
      <c r="A41" s="89" t="s">
        <v>36</v>
      </c>
      <c r="B41" s="88">
        <f>VLOOKUP(B2,Beds!A1:Q564,4,FALSE)</f>
        <v>0</v>
      </c>
      <c r="C41" s="88">
        <f>VLOOKUP(I2,Beds!A1:Z564,4,FALSE)</f>
        <v>1.3022982813331132E-3</v>
      </c>
      <c r="D41" s="88">
        <f>VLOOKUP(L2,Beds!A1:Z9564,4,FALSE)</f>
        <v>2.4900096848314364E-3</v>
      </c>
      <c r="E41" s="120">
        <f>VLOOKUP(B2,Beds!A1:AA9564,11,FALSE)</f>
        <v>0</v>
      </c>
      <c r="G41" s="14"/>
      <c r="H41" s="14"/>
      <c r="I41" s="14"/>
      <c r="J41" s="14"/>
      <c r="K41" s="14"/>
      <c r="L41" s="14"/>
      <c r="M41" s="14"/>
    </row>
    <row r="42" spans="1:17" s="6" customFormat="1" ht="15" thickTop="1" thickBot="1" x14ac:dyDescent="0.35">
      <c r="A42" s="89" t="s">
        <v>16</v>
      </c>
      <c r="B42" s="88">
        <f>VLOOKUP(B2,Beds!A1:Q565,5,FALSE)</f>
        <v>0.05</v>
      </c>
      <c r="C42" s="88">
        <f>VLOOKUP(I2,Beds!A1:Z565,5,FALSE)</f>
        <v>6.7169243749885366E-2</v>
      </c>
      <c r="D42" s="88">
        <f>VLOOKUP(L2,Beds!A1:Z9565,5,FALSE)</f>
        <v>0.11756559560625558</v>
      </c>
      <c r="E42" s="120">
        <f>VLOOKUP(B2,Beds!A1:AA9565,12,FALSE)</f>
        <v>17</v>
      </c>
      <c r="G42" s="14"/>
      <c r="H42" s="14"/>
      <c r="I42" s="14"/>
      <c r="J42" s="14"/>
      <c r="K42" s="14"/>
      <c r="L42" s="14"/>
      <c r="M42" s="14"/>
    </row>
    <row r="43" spans="1:17" s="6" customFormat="1" ht="15" thickTop="1" thickBot="1" x14ac:dyDescent="0.35">
      <c r="A43" s="89" t="s">
        <v>17</v>
      </c>
      <c r="B43" s="88">
        <f>VLOOKUP(B2,Beds!A1:Q566,6,FALSE)</f>
        <v>0.25588235294117645</v>
      </c>
      <c r="C43" s="88">
        <f>VLOOKUP(I2,Beds!A1:Z566,6,FALSE)</f>
        <v>0.26986921990498725</v>
      </c>
      <c r="D43" s="88">
        <f>VLOOKUP(L2,Beds!A1:Z9566,6,FALSE)</f>
        <v>0.27851971648208923</v>
      </c>
      <c r="E43" s="120">
        <f>VLOOKUP(B2,Beds!A1:AA9566,13,FALSE)</f>
        <v>87</v>
      </c>
      <c r="G43" s="14"/>
      <c r="H43" s="14"/>
      <c r="I43" s="14"/>
      <c r="J43" s="14"/>
      <c r="K43" s="14"/>
      <c r="L43" s="14"/>
      <c r="M43" s="14"/>
    </row>
    <row r="44" spans="1:17" s="6" customFormat="1" ht="15" thickTop="1" thickBot="1" x14ac:dyDescent="0.35">
      <c r="A44" s="89" t="s">
        <v>18</v>
      </c>
      <c r="B44" s="88">
        <f>VLOOKUP(B2,Beds!A1:Q567,7,FALSE)</f>
        <v>0.39117647058823529</v>
      </c>
      <c r="C44" s="88">
        <f>VLOOKUP(I2,Beds!A1:Z567,7,FALSE)</f>
        <v>0.44336836699132415</v>
      </c>
      <c r="D44" s="88">
        <f>VLOOKUP(L2,Beds!A1:Z9567,7,FALSE)</f>
        <v>0.41191412843225023</v>
      </c>
      <c r="E44" s="120">
        <f>VLOOKUP(B2,Beds!A1:AA9567,14,FALSE)</f>
        <v>133</v>
      </c>
      <c r="G44" s="14"/>
      <c r="H44" s="14"/>
      <c r="I44" s="14"/>
      <c r="J44" s="14"/>
      <c r="K44" s="14"/>
      <c r="L44" s="14"/>
      <c r="M44" s="14"/>
    </row>
    <row r="45" spans="1:17" s="6" customFormat="1" ht="15" thickTop="1" thickBot="1" x14ac:dyDescent="0.35">
      <c r="A45" s="89" t="s">
        <v>19</v>
      </c>
      <c r="B45" s="88">
        <f>VLOOKUP(B2,Beds!A1:Q568,8,FALSE)</f>
        <v>0.22352941176470589</v>
      </c>
      <c r="C45" s="88">
        <f>VLOOKUP(I2,Beds!A1:Z568,8,FALSE)</f>
        <v>0.16896861644564282</v>
      </c>
      <c r="D45" s="88">
        <f>VLOOKUP(L2,Beds!A1:Z9568,8,FALSE)</f>
        <v>0.14351983795039813</v>
      </c>
      <c r="E45" s="120">
        <f>VLOOKUP(B2,Beds!A1:AA9568,15,FALSE)</f>
        <v>76</v>
      </c>
      <c r="G45" s="14"/>
      <c r="H45" s="14"/>
      <c r="I45" s="14"/>
      <c r="J45" s="14"/>
      <c r="K45" s="14"/>
      <c r="L45" s="14"/>
      <c r="M45" s="14"/>
    </row>
    <row r="46" spans="1:17" s="6" customFormat="1" ht="15" thickTop="1" thickBot="1" x14ac:dyDescent="0.35">
      <c r="A46" s="89" t="s">
        <v>72</v>
      </c>
      <c r="B46" s="88">
        <f>VLOOKUP(B2,Beds!A1:Q569,9,FALSE)</f>
        <v>7.9411764705882348E-2</v>
      </c>
      <c r="C46" s="88">
        <f>VLOOKUP(I2,Beds!A1:Z569,9,FALSE)</f>
        <v>4.9322254626827343E-2</v>
      </c>
      <c r="D46" s="88">
        <f>VLOOKUP(L2,Beds!A1:Z9569,9,FALSE)</f>
        <v>4.5990711844175379E-2</v>
      </c>
      <c r="E46" s="120">
        <f>VLOOKUP(B2,Beds!A1:AA9569,16,FALSE)</f>
        <v>27</v>
      </c>
      <c r="G46" s="14"/>
      <c r="H46" s="14"/>
      <c r="I46" s="14"/>
      <c r="J46" s="14"/>
      <c r="K46" s="14"/>
      <c r="L46" s="14"/>
      <c r="M46" s="14"/>
    </row>
    <row r="47" spans="1:17" s="6" customFormat="1" ht="15" thickTop="1" thickBot="1" x14ac:dyDescent="0.35">
      <c r="A47" s="89" t="s">
        <v>37</v>
      </c>
      <c r="B47" s="119">
        <f>VLOOKUP(B2,Beds!A1:Q570,10,FALSE)</f>
        <v>3.026470588235294</v>
      </c>
      <c r="C47" s="119">
        <f>VLOOKUP(I2,Beds!A1:Z570,10,FALSE)</f>
        <v>2.8594985234505401</v>
      </c>
      <c r="D47" s="119">
        <f>VLOOKUP(L2,Beds!A1:Z9570,10,FALSE)</f>
        <v>1.7168703345744856</v>
      </c>
      <c r="E47" s="89"/>
      <c r="G47" s="14"/>
      <c r="H47" s="14"/>
      <c r="I47" s="14"/>
      <c r="J47" s="14"/>
      <c r="K47" s="14"/>
      <c r="L47" s="14"/>
      <c r="M47" s="14"/>
    </row>
    <row r="48" spans="1:17" s="6" customFormat="1" ht="15" thickTop="1" thickBot="1" x14ac:dyDescent="0.35">
      <c r="A48" s="45"/>
      <c r="B48" s="45"/>
      <c r="D48" s="45"/>
      <c r="F48" s="45"/>
    </row>
    <row r="49" spans="1:17" s="6" customFormat="1" ht="19.2" thickTop="1" thickBot="1" x14ac:dyDescent="0.4">
      <c r="A49" s="64" t="s">
        <v>38</v>
      </c>
      <c r="B49" s="61"/>
      <c r="C49" s="59"/>
      <c r="D49" s="61"/>
      <c r="E49" s="63"/>
      <c r="F49" s="61"/>
      <c r="G49" s="59"/>
      <c r="H49" s="63"/>
      <c r="I49" s="59"/>
      <c r="J49" s="59"/>
      <c r="K49" s="59"/>
      <c r="L49" s="59"/>
      <c r="M49" s="59"/>
      <c r="N49" s="59"/>
      <c r="Q49" s="71"/>
    </row>
    <row r="50" spans="1:17" s="6" customFormat="1" ht="19.2" thickTop="1" thickBot="1" x14ac:dyDescent="0.35">
      <c r="A50" s="65" t="s">
        <v>39</v>
      </c>
      <c r="B50" s="62"/>
      <c r="C50" s="5"/>
      <c r="D50" s="62"/>
      <c r="E50" s="60"/>
      <c r="F50" s="5"/>
      <c r="G50" s="5"/>
      <c r="H50" s="58"/>
      <c r="I50" s="60"/>
      <c r="J50" s="62"/>
      <c r="K50" s="60"/>
      <c r="L50" s="60"/>
      <c r="M50" s="60"/>
      <c r="N50" s="115"/>
      <c r="Q50" s="71"/>
    </row>
    <row r="51" spans="1:17" s="6" customFormat="1" ht="15" thickTop="1" thickBot="1" x14ac:dyDescent="0.35">
      <c r="A51" s="35"/>
      <c r="C51" s="35"/>
      <c r="F51" s="35"/>
      <c r="G51" s="35"/>
      <c r="H51" s="35"/>
      <c r="I51" s="35"/>
      <c r="L51" s="35"/>
    </row>
    <row r="52" spans="1:17" s="6" customFormat="1" ht="28.8" thickTop="1" thickBot="1" x14ac:dyDescent="0.35">
      <c r="A52" s="122" t="s">
        <v>628</v>
      </c>
      <c r="B52" s="85" t="s">
        <v>40</v>
      </c>
      <c r="C52" s="85" t="s">
        <v>41</v>
      </c>
      <c r="D52" s="121"/>
    </row>
    <row r="53" spans="1:17" s="6" customFormat="1" ht="15" thickTop="1" thickBot="1" x14ac:dyDescent="0.35">
      <c r="A53" s="85" t="str">
        <f>$B$2</f>
        <v>Yaxham</v>
      </c>
      <c r="B53" s="85">
        <f>VLOOKUP(B2,Empty2nds!A1:J554,3,FALSE)</f>
        <v>3</v>
      </c>
      <c r="C53" s="85">
        <f>VLOOKUP(B2,Empty2nds!A1:K554,4,FALSE)</f>
        <v>4</v>
      </c>
    </row>
    <row r="54" spans="1:17" s="6" customFormat="1" ht="15" thickTop="1" thickBot="1" x14ac:dyDescent="0.35">
      <c r="A54" s="85" t="s">
        <v>12</v>
      </c>
      <c r="B54" s="123">
        <f>VLOOKUP(B2,Empty2nds!A1:J555,6,FALSE)</f>
        <v>8.8235294117647058E-3</v>
      </c>
      <c r="C54" s="123">
        <f>VLOOKUP(B2,Empty2nds!A1:K555,7,FALSE)</f>
        <v>1.1764705882352941E-2</v>
      </c>
    </row>
    <row r="55" spans="1:17" s="6" customFormat="1" ht="15" thickTop="1" thickBot="1" x14ac:dyDescent="0.35">
      <c r="A55" s="85" t="str">
        <f>I2</f>
        <v>Breckland</v>
      </c>
      <c r="B55" s="85">
        <f>VLOOKUP(I2,Empty2nds!A1:J556,3,FALSE)</f>
        <v>462</v>
      </c>
      <c r="C55" s="85">
        <f>VLOOKUP(I2,Empty2nds!A1:K556,4,FALSE)</f>
        <v>602</v>
      </c>
    </row>
    <row r="56" spans="1:17" s="6" customFormat="1" ht="15" thickTop="1" thickBot="1" x14ac:dyDescent="0.35">
      <c r="A56" s="85" t="s">
        <v>12</v>
      </c>
      <c r="B56" s="123">
        <f>VLOOKUP(I2,Empty2nds!A1:J557,6,FALSE)</f>
        <v>8.4741099433225109E-3</v>
      </c>
      <c r="C56" s="123">
        <f>VLOOKUP(I2,Empty2nds!A1:K557,7,FALSE)</f>
        <v>1.1042022047359636E-2</v>
      </c>
    </row>
    <row r="57" spans="1:17" s="6" customFormat="1" ht="15" thickTop="1" thickBot="1" x14ac:dyDescent="0.35">
      <c r="B57" s="45"/>
      <c r="J57" s="45"/>
      <c r="K57" s="45"/>
      <c r="L57" s="45"/>
    </row>
    <row r="58" spans="1:17" s="6" customFormat="1" ht="19.5" customHeight="1" thickTop="1" thickBot="1" x14ac:dyDescent="0.35">
      <c r="A58" s="66" t="s">
        <v>593</v>
      </c>
      <c r="B58" s="67"/>
      <c r="C58" s="68"/>
      <c r="D58" s="69"/>
      <c r="E58" s="69"/>
      <c r="F58" s="69"/>
      <c r="G58" s="69"/>
      <c r="H58" s="69"/>
      <c r="I58" s="69"/>
      <c r="J58" s="67"/>
      <c r="K58" s="67"/>
      <c r="L58" s="67"/>
      <c r="M58" s="69"/>
      <c r="N58" s="69"/>
      <c r="O58" s="111"/>
      <c r="Q58" s="71"/>
    </row>
    <row r="59" spans="1:17" s="6" customFormat="1" thickTop="1" x14ac:dyDescent="0.3">
      <c r="A59" s="78" t="s">
        <v>630</v>
      </c>
      <c r="C59" s="35"/>
    </row>
    <row r="60" spans="1:17" s="6" customFormat="1" ht="15" thickBot="1" x14ac:dyDescent="0.35">
      <c r="A60" s="125"/>
      <c r="C60" s="79"/>
      <c r="D60" s="79"/>
      <c r="E60" s="79"/>
      <c r="F60" s="79"/>
      <c r="G60" s="79"/>
      <c r="H60" s="79"/>
      <c r="I60" s="79"/>
      <c r="J60" s="79"/>
    </row>
    <row r="61" spans="1:17" s="6" customFormat="1" ht="15" thickTop="1" thickBot="1" x14ac:dyDescent="0.35">
      <c r="A61" s="204" t="s">
        <v>42</v>
      </c>
      <c r="B61" s="204" t="s">
        <v>43</v>
      </c>
      <c r="C61" s="205" t="s">
        <v>44</v>
      </c>
      <c r="D61" s="205"/>
      <c r="E61" s="205"/>
      <c r="F61" s="205"/>
      <c r="G61" s="205"/>
      <c r="H61" s="205"/>
      <c r="I61" s="205"/>
      <c r="J61" s="181" t="s">
        <v>45</v>
      </c>
    </row>
    <row r="62" spans="1:17" s="6" customFormat="1" ht="15" thickTop="1" thickBot="1" x14ac:dyDescent="0.35">
      <c r="A62" s="204"/>
      <c r="B62" s="204"/>
      <c r="C62" s="124" t="s">
        <v>70</v>
      </c>
      <c r="D62" s="124">
        <v>1</v>
      </c>
      <c r="E62" s="124">
        <v>2</v>
      </c>
      <c r="F62" s="124">
        <v>3</v>
      </c>
      <c r="G62" s="124">
        <v>4</v>
      </c>
      <c r="H62" s="124">
        <v>5</v>
      </c>
      <c r="I62" s="124">
        <v>6</v>
      </c>
      <c r="J62" s="181"/>
    </row>
    <row r="63" spans="1:17" s="6" customFormat="1" ht="15" thickTop="1" thickBot="1" x14ac:dyDescent="0.35">
      <c r="A63" s="203" t="str">
        <f>B2</f>
        <v>Yaxham</v>
      </c>
      <c r="B63" s="89" t="s">
        <v>67</v>
      </c>
      <c r="C63" s="84">
        <f>VLOOKUP(B2&amp;B63,Stock!A:L,4,FALSE)</f>
        <v>0</v>
      </c>
      <c r="D63" s="84">
        <f>VLOOKUP(B2&amp;B63,Stock!A:L,5,FALSE)</f>
        <v>0</v>
      </c>
      <c r="E63" s="84">
        <f>VLOOKUP(B2&amp;B63,Stock!A:L,6,FALSE)</f>
        <v>13</v>
      </c>
      <c r="F63" s="84">
        <f>VLOOKUP(B2&amp;B63,Stock!A:L,7,FALSE)</f>
        <v>8</v>
      </c>
      <c r="G63" s="84">
        <f>VLOOKUP(B2&amp;B63,Stock!A:L,8,FALSE)</f>
        <v>1</v>
      </c>
      <c r="H63" s="84">
        <f>VLOOKUP(B2&amp;B63,Stock!A:L,9,FALSE)</f>
        <v>0</v>
      </c>
      <c r="I63" s="84">
        <f>VLOOKUP(B2&amp;B63,Stock!A:L,10,FALSE)</f>
        <v>0</v>
      </c>
      <c r="J63" s="84">
        <f>SUM(C63:I63)</f>
        <v>22</v>
      </c>
    </row>
    <row r="64" spans="1:17" s="6" customFormat="1" ht="15" thickTop="1" thickBot="1" x14ac:dyDescent="0.35">
      <c r="A64" s="203"/>
      <c r="B64" s="89" t="s">
        <v>46</v>
      </c>
      <c r="C64" s="84">
        <f>VLOOKUP(B2&amp;B64,Stock!A:L,4,FALSE)</f>
        <v>0</v>
      </c>
      <c r="D64" s="84">
        <f>VLOOKUP(B2&amp;B64,Stock!A:L,5,FALSE)</f>
        <v>9</v>
      </c>
      <c r="E64" s="84">
        <f>VLOOKUP(B2&amp;B64,Stock!A:L,6,FALSE)</f>
        <v>15</v>
      </c>
      <c r="F64" s="84">
        <f>VLOOKUP(B2&amp;B64,Stock!A:L,7,FALSE)</f>
        <v>0</v>
      </c>
      <c r="G64" s="84">
        <f>VLOOKUP(B2&amp;B64,Stock!A:L,8,FALSE)</f>
        <v>0</v>
      </c>
      <c r="H64" s="84">
        <f>VLOOKUP(B2&amp;B64,Stock!A:L,9,FALSE)</f>
        <v>0</v>
      </c>
      <c r="I64" s="84">
        <f>VLOOKUP(B2&amp;B64,Stock!A:L,10,FALSE)</f>
        <v>0</v>
      </c>
      <c r="J64" s="84">
        <f t="shared" ref="J64:J65" si="0">SUM(C64:I64)</f>
        <v>24</v>
      </c>
    </row>
    <row r="65" spans="1:17" s="6" customFormat="1" ht="15" thickTop="1" thickBot="1" x14ac:dyDescent="0.35">
      <c r="A65" s="203"/>
      <c r="B65" s="89" t="s">
        <v>24</v>
      </c>
      <c r="C65" s="84">
        <f>VLOOKUP(B2&amp;B65,Stock!A:L,4,FALSE)</f>
        <v>0</v>
      </c>
      <c r="D65" s="84">
        <f>VLOOKUP(B2&amp;B65,Stock!A:L,5,FALSE)</f>
        <v>0</v>
      </c>
      <c r="E65" s="84">
        <f>VLOOKUP(B2&amp;B65,Stock!A:L,6,FALSE)</f>
        <v>0</v>
      </c>
      <c r="F65" s="84">
        <f>VLOOKUP(B2&amp;B65,Stock!A:L,7,FALSE)</f>
        <v>1</v>
      </c>
      <c r="G65" s="84">
        <f>VLOOKUP(B2&amp;B65,Stock!A:L,8,FALSE)</f>
        <v>0</v>
      </c>
      <c r="H65" s="84">
        <f>VLOOKUP(B2&amp;B65,Stock!A:L,9,FALSE)</f>
        <v>0</v>
      </c>
      <c r="I65" s="84">
        <f>VLOOKUP(B2&amp;B65,Stock!A:L,10,FALSE)</f>
        <v>0</v>
      </c>
      <c r="J65" s="84">
        <f t="shared" si="0"/>
        <v>1</v>
      </c>
    </row>
    <row r="66" spans="1:17" s="6" customFormat="1" ht="15" thickTop="1" thickBot="1" x14ac:dyDescent="0.35">
      <c r="A66" s="203" t="str">
        <f>$I$2</f>
        <v>Breckland</v>
      </c>
      <c r="B66" s="89" t="s">
        <v>67</v>
      </c>
      <c r="C66" s="84">
        <f>VLOOKUP(I2&amp;B66,Stock!A:L,4,FALSE)</f>
        <v>13</v>
      </c>
      <c r="D66" s="84">
        <f>VLOOKUP(I2&amp;B66,Stock!A:L,5,FALSE)</f>
        <v>1426</v>
      </c>
      <c r="E66" s="84">
        <f>VLOOKUP(I2&amp;B66,Stock!A:L,6,FALSE)</f>
        <v>3322</v>
      </c>
      <c r="F66" s="84">
        <f>VLOOKUP(I2&amp;B66,Stock!A:L,7,FALSE)</f>
        <v>3202</v>
      </c>
      <c r="G66" s="84">
        <f>VLOOKUP(I2&amp;B66,Stock!A:L,8,FALSE)</f>
        <v>219</v>
      </c>
      <c r="H66" s="84">
        <f>VLOOKUP(I2&amp;B66,Stock!A:L,9,FALSE)</f>
        <v>9</v>
      </c>
      <c r="I66" s="84">
        <f>VLOOKUP(I2&amp;B66,Stock!A:L,10,FALSE)</f>
        <v>12</v>
      </c>
      <c r="J66" s="84">
        <f>SUM(C66:I66)</f>
        <v>8203</v>
      </c>
    </row>
    <row r="67" spans="1:17" s="6" customFormat="1" ht="15" thickTop="1" thickBot="1" x14ac:dyDescent="0.35">
      <c r="A67" s="203"/>
      <c r="B67" s="89" t="s">
        <v>46</v>
      </c>
      <c r="C67" s="84">
        <f>VLOOKUP(I2&amp;B67,Stock!A:L,4,FALSE)</f>
        <v>77</v>
      </c>
      <c r="D67" s="84">
        <f>VLOOKUP(I2&amp;B67,Stock!A:L,5,FALSE)</f>
        <v>366</v>
      </c>
      <c r="E67" s="84">
        <f>VLOOKUP(I2&amp;B67,Stock!A:L,6,FALSE)</f>
        <v>60</v>
      </c>
      <c r="F67" s="84">
        <f>VLOOKUP(I2&amp;B67,Stock!A:L,7,FALSE)</f>
        <v>14</v>
      </c>
      <c r="G67" s="84">
        <f>VLOOKUP(I2&amp;B67,Stock!A:L,8,FALSE)</f>
        <v>1</v>
      </c>
      <c r="H67" s="84">
        <f>VLOOKUP(I2&amp;B67,Stock!A:L,9,FALSE)</f>
        <v>0</v>
      </c>
      <c r="I67" s="84">
        <f>VLOOKUP(I2&amp;B67,Stock!A:L,10,FALSE)</f>
        <v>0</v>
      </c>
      <c r="J67" s="84">
        <f t="shared" ref="J67:J68" si="1">SUM(C67:I67)</f>
        <v>518</v>
      </c>
    </row>
    <row r="68" spans="1:17" s="6" customFormat="1" ht="15" thickTop="1" thickBot="1" x14ac:dyDescent="0.35">
      <c r="A68" s="203"/>
      <c r="B68" s="89" t="s">
        <v>24</v>
      </c>
      <c r="C68" s="84">
        <f>VLOOKUP(I2&amp;B68,Stock!A:L,4,FALSE)</f>
        <v>0</v>
      </c>
      <c r="D68" s="84">
        <f>VLOOKUP(I2&amp;B68,Stock!A:L,5,FALSE)</f>
        <v>23</v>
      </c>
      <c r="E68" s="84">
        <f>VLOOKUP(I2&amp;B68,Stock!A:L,6,FALSE)</f>
        <v>120</v>
      </c>
      <c r="F68" s="84">
        <f>VLOOKUP(I2&amp;B68,Stock!A:L,7,FALSE)</f>
        <v>51</v>
      </c>
      <c r="G68" s="84">
        <f>VLOOKUP(I2&amp;B68,Stock!A:L,8,FALSE)</f>
        <v>4</v>
      </c>
      <c r="H68" s="84">
        <f>VLOOKUP(I2&amp;B68,Stock!A:L,9,FALSE)</f>
        <v>0</v>
      </c>
      <c r="I68" s="84">
        <f>VLOOKUP(I2&amp;B68,Stock!A:L,10,FALSE)</f>
        <v>0</v>
      </c>
      <c r="J68" s="84">
        <f t="shared" si="1"/>
        <v>198</v>
      </c>
    </row>
    <row r="69" spans="1:17" s="150" customFormat="1" ht="15.6" thickTop="1" thickBot="1" x14ac:dyDescent="0.35">
      <c r="A69" s="149" t="s">
        <v>584</v>
      </c>
      <c r="C69" s="151" t="s">
        <v>585</v>
      </c>
      <c r="D69" s="152"/>
      <c r="E69" s="152"/>
      <c r="F69" s="151" t="s">
        <v>586</v>
      </c>
      <c r="G69" s="152"/>
      <c r="H69" s="152"/>
      <c r="I69" s="152"/>
      <c r="J69" s="152"/>
    </row>
    <row r="70" spans="1:17" s="6" customFormat="1" ht="15.6" thickTop="1" thickBot="1" x14ac:dyDescent="0.35">
      <c r="A70" s="93"/>
      <c r="C70" s="80"/>
      <c r="D70" s="80"/>
      <c r="E70" s="80"/>
      <c r="F70" s="80"/>
      <c r="G70" s="80"/>
      <c r="H70" s="80"/>
      <c r="I70" s="80"/>
      <c r="J70" s="80"/>
      <c r="K70" s="45"/>
      <c r="L70" s="45"/>
      <c r="M70" s="45"/>
    </row>
    <row r="71" spans="1:17" s="6" customFormat="1" ht="19.2" thickTop="1" thickBot="1" x14ac:dyDescent="0.35">
      <c r="A71" s="65" t="s">
        <v>47</v>
      </c>
      <c r="B71" s="60"/>
      <c r="C71" s="62"/>
      <c r="D71" s="62"/>
      <c r="E71" s="62"/>
      <c r="F71" s="62"/>
      <c r="G71" s="62"/>
      <c r="H71" s="62"/>
      <c r="I71" s="62"/>
      <c r="J71" s="62"/>
      <c r="K71" s="62"/>
      <c r="L71" s="60"/>
      <c r="M71" s="60"/>
      <c r="N71" s="105"/>
      <c r="Q71" s="71"/>
    </row>
    <row r="72" spans="1:17" s="6" customFormat="1" ht="15" thickTop="1" thickBot="1" x14ac:dyDescent="0.35">
      <c r="A72" s="30" t="s">
        <v>631</v>
      </c>
      <c r="N72" s="35"/>
    </row>
    <row r="73" spans="1:17" s="112" customFormat="1" ht="28.95" customHeight="1" thickTop="1" thickBot="1" x14ac:dyDescent="0.35">
      <c r="A73" s="126"/>
      <c r="B73" s="85" t="s">
        <v>48</v>
      </c>
      <c r="C73" s="85" t="s">
        <v>49</v>
      </c>
      <c r="D73" s="126" t="s">
        <v>50</v>
      </c>
      <c r="E73" s="126" t="s">
        <v>51</v>
      </c>
      <c r="F73" s="126" t="s">
        <v>52</v>
      </c>
      <c r="G73" s="126" t="s">
        <v>53</v>
      </c>
      <c r="H73" s="126" t="s">
        <v>54</v>
      </c>
      <c r="I73" s="126" t="s">
        <v>55</v>
      </c>
      <c r="J73" s="126" t="s">
        <v>56</v>
      </c>
      <c r="K73" s="126" t="s">
        <v>68</v>
      </c>
    </row>
    <row r="74" spans="1:17" s="6" customFormat="1" ht="15" thickTop="1" thickBot="1" x14ac:dyDescent="0.35">
      <c r="A74" s="85" t="str">
        <f>$B$2</f>
        <v>Yaxham</v>
      </c>
      <c r="B74" s="127" t="str">
        <f>VLOOKUP(B2,Prices!A1:Z9999,3,FALSE)</f>
        <v>N/A</v>
      </c>
      <c r="C74" s="127" t="str">
        <f>VLOOKUP(B2,Prices!A1:AA9999,4,FALSE)</f>
        <v>N/A</v>
      </c>
      <c r="D74" s="127">
        <f>VLOOKUP(B2,Prices!A1:Z9999,5,FALSE)</f>
        <v>310188</v>
      </c>
      <c r="E74" s="127">
        <f>VLOOKUP(B2,Prices!A1:AA9999,6,FALSE)</f>
        <v>393116</v>
      </c>
      <c r="F74" s="127">
        <f>VLOOKUP(B2,Prices!A1:Z9999,7,FALSE)</f>
        <v>454167</v>
      </c>
      <c r="G74" s="127">
        <f>VLOOKUP(B2,Prices!A1:Z9999,8,FALSE)</f>
        <v>150</v>
      </c>
      <c r="H74" s="127">
        <f>VLOOKUP(B2,Prices!A1:Z9999,9,FALSE)</f>
        <v>184</v>
      </c>
      <c r="I74" s="127">
        <f>VLOOKUP(B2,Prices!A1:Z9999,10,FALSE)</f>
        <v>231</v>
      </c>
      <c r="J74" s="127" t="str">
        <f>VLOOKUP(B2,Prices!A1:Z9999,11,FALSE)</f>
        <v>N/A</v>
      </c>
      <c r="K74" s="127" t="str">
        <f>VLOOKUP(B2,Prices!A1:Z9999,12,FALSE)</f>
        <v>9:1</v>
      </c>
    </row>
    <row r="75" spans="1:17" s="6" customFormat="1" ht="15" thickTop="1" thickBot="1" x14ac:dyDescent="0.35">
      <c r="A75" s="85" t="str">
        <f>$I$2</f>
        <v>Breckland</v>
      </c>
      <c r="B75" s="127">
        <f>VLOOKUP(I2,Prices!A1:Z10000,3,FALSE)</f>
        <v>107339</v>
      </c>
      <c r="C75" s="127">
        <f>VLOOKUP(I2,Prices!A1:AA10000,4,FALSE)</f>
        <v>137210</v>
      </c>
      <c r="D75" s="127">
        <f>VLOOKUP(I2,Prices!A1:Z10000,5,FALSE)</f>
        <v>225008</v>
      </c>
      <c r="E75" s="127">
        <f>VLOOKUP(I2,Prices!A1:AA10000,6,FALSE)</f>
        <v>287702</v>
      </c>
      <c r="F75" s="127">
        <f>VLOOKUP(I2,Prices!A1:Z10000,7,FALSE)</f>
        <v>412465</v>
      </c>
      <c r="G75" s="127">
        <f>VLOOKUP(I2,Prices!A1:Z10000,8,FALSE)</f>
        <v>144</v>
      </c>
      <c r="H75" s="127">
        <f>VLOOKUP(I2,Prices!A1:Z10000,9,FALSE)</f>
        <v>184</v>
      </c>
      <c r="I75" s="127">
        <f>VLOOKUP(I2,Prices!A1:Z10000,10,FALSE)</f>
        <v>230</v>
      </c>
      <c r="J75" s="127">
        <f>VLOOKUP(I2,Prices!A1:Z10000,11,FALSE)</f>
        <v>323</v>
      </c>
      <c r="K75" s="127" t="str">
        <f>VLOOKUP(I2,Prices!A1:Z10000,12,FALSE)</f>
        <v>9.9:1</v>
      </c>
    </row>
    <row r="76" spans="1:17" s="6" customFormat="1" ht="15" thickTop="1" thickBot="1" x14ac:dyDescent="0.35">
      <c r="A76" s="94"/>
      <c r="B76" s="94"/>
      <c r="C76" s="94"/>
      <c r="D76" s="45"/>
      <c r="E76" s="45"/>
      <c r="F76" s="45"/>
      <c r="G76" s="45"/>
      <c r="H76" s="45"/>
      <c r="I76" s="45"/>
      <c r="J76" s="45"/>
      <c r="K76" s="95" t="s">
        <v>69</v>
      </c>
      <c r="L76" s="45"/>
      <c r="M76" s="45"/>
    </row>
    <row r="77" spans="1:17" s="6" customFormat="1" ht="19.2" thickTop="1" thickBot="1" x14ac:dyDescent="0.35">
      <c r="A77" s="65" t="s">
        <v>594</v>
      </c>
      <c r="B77" s="60"/>
      <c r="C77" s="5"/>
      <c r="D77" s="60"/>
      <c r="E77" s="60"/>
      <c r="F77" s="60"/>
      <c r="G77" s="60"/>
      <c r="H77" s="60"/>
      <c r="I77" s="60"/>
      <c r="J77" s="60"/>
      <c r="K77" s="60"/>
      <c r="L77" s="60"/>
      <c r="M77" s="60"/>
      <c r="N77" s="70"/>
    </row>
    <row r="78" spans="1:17" s="6" customFormat="1" ht="15" thickTop="1" thickBot="1" x14ac:dyDescent="0.35">
      <c r="A78" s="30" t="s">
        <v>635</v>
      </c>
      <c r="C78" s="35"/>
    </row>
    <row r="79" spans="1:17" s="112" customFormat="1" ht="15.6" thickTop="1" thickBot="1" x14ac:dyDescent="0.35">
      <c r="A79" s="85" t="str">
        <f>$B$2</f>
        <v>Yaxham</v>
      </c>
      <c r="B79" s="133" t="s">
        <v>45</v>
      </c>
    </row>
    <row r="80" spans="1:17" s="79" customFormat="1" ht="30" thickTop="1" thickBot="1" x14ac:dyDescent="0.35">
      <c r="A80" s="133" t="s">
        <v>597</v>
      </c>
      <c r="B80" s="85">
        <f>VLOOKUP(B2, 'TO DORegister lettings'!A1:L115, 7,FALSE)</f>
        <v>5</v>
      </c>
    </row>
    <row r="81" spans="1:17" s="79" customFormat="1" ht="33.75" customHeight="1" thickTop="1" thickBot="1" x14ac:dyDescent="0.35">
      <c r="A81" s="126" t="s">
        <v>587</v>
      </c>
      <c r="B81" s="85">
        <f>VLOOKUP(B2, 'TO DORegister lettings'!A2:L116, 12,FALSE)</f>
        <v>0</v>
      </c>
    </row>
    <row r="82" spans="1:17" s="79" customFormat="1" ht="33.75" customHeight="1" thickTop="1" thickBot="1" x14ac:dyDescent="0.35">
      <c r="A82" s="94" t="s">
        <v>338</v>
      </c>
      <c r="B82" s="85">
        <f>VLOOKUP(B2, 'TO DORegister lettings'!A2:M116, 13,FALSE)</f>
        <v>2</v>
      </c>
    </row>
    <row r="83" spans="1:17" s="79" customFormat="1" ht="15" thickTop="1" thickBot="1" x14ac:dyDescent="0.35">
      <c r="A83" s="45"/>
      <c r="B83" s="45"/>
    </row>
    <row r="84" spans="1:17" s="6" customFormat="1" ht="19.2" thickTop="1" thickBot="1" x14ac:dyDescent="0.35">
      <c r="A84" s="65" t="s">
        <v>636</v>
      </c>
      <c r="B84" s="60"/>
      <c r="C84" s="60"/>
      <c r="D84" s="60"/>
      <c r="E84" s="60"/>
      <c r="F84" s="60"/>
      <c r="G84" s="60"/>
      <c r="H84" s="60"/>
      <c r="I84" s="60"/>
      <c r="J84" s="60"/>
      <c r="K84" s="60"/>
      <c r="L84" s="60"/>
      <c r="M84" s="60"/>
      <c r="N84" s="106"/>
    </row>
    <row r="85" spans="1:17" s="6" customFormat="1" ht="15" thickTop="1" thickBot="1" x14ac:dyDescent="0.35">
      <c r="A85" s="96" t="s">
        <v>635</v>
      </c>
      <c r="B85" s="79"/>
      <c r="C85" s="79"/>
      <c r="D85" s="79"/>
      <c r="E85" s="79"/>
      <c r="F85" s="79"/>
      <c r="G85" s="79"/>
      <c r="H85" s="79"/>
      <c r="I85" s="79"/>
      <c r="J85" s="79"/>
      <c r="K85" s="79"/>
    </row>
    <row r="86" spans="1:17" s="6" customFormat="1" ht="28.8" thickTop="1" thickBot="1" x14ac:dyDescent="0.35">
      <c r="A86" s="126"/>
      <c r="B86" s="135" t="s">
        <v>625</v>
      </c>
      <c r="C86" s="135" t="s">
        <v>626</v>
      </c>
      <c r="D86" s="136" t="s">
        <v>57</v>
      </c>
      <c r="E86" s="126" t="s">
        <v>58</v>
      </c>
      <c r="F86" s="126" t="s">
        <v>59</v>
      </c>
      <c r="G86" s="126" t="s">
        <v>60</v>
      </c>
      <c r="H86" s="126" t="s">
        <v>61</v>
      </c>
      <c r="I86" s="126" t="s">
        <v>62</v>
      </c>
      <c r="J86" s="126" t="s">
        <v>63</v>
      </c>
      <c r="K86" s="126" t="s">
        <v>64</v>
      </c>
      <c r="L86" s="126" t="s">
        <v>65</v>
      </c>
      <c r="M86" s="113"/>
      <c r="N86" s="113"/>
    </row>
    <row r="87" spans="1:17" s="113" customFormat="1" ht="15" thickTop="1" thickBot="1" x14ac:dyDescent="0.35">
      <c r="A87" s="85" t="str">
        <f>$B$2</f>
        <v>Yaxham</v>
      </c>
      <c r="B87" s="84">
        <f>VLOOKUP(B2,Sustainability!A1:N9999,3,FALSE)</f>
        <v>817</v>
      </c>
      <c r="C87" s="84">
        <f>VLOOKUP(B2,Sustainability!A1:O9999,4,FALSE)</f>
        <v>47</v>
      </c>
      <c r="D87" s="84" t="str">
        <f>VLOOKUP(B2,Sustainability!A1:P9999,5,FALSE)</f>
        <v>Yes</v>
      </c>
      <c r="E87" s="84" t="str">
        <f>VLOOKUP(B2,Sustainability!A1:Q9999,6,FALSE)</f>
        <v>No</v>
      </c>
      <c r="F87" s="84" t="str">
        <f>VLOOKUP(B2,Sustainability!A1:R9999,7,FALSE)</f>
        <v>No</v>
      </c>
      <c r="G87" s="84" t="str">
        <f>VLOOKUP(B2,Sustainability!A1:S9999,8,FALSE)</f>
        <v>No</v>
      </c>
      <c r="H87" s="84" t="str">
        <f>VLOOKUP(B2,Sustainability!A1:T9999,9,FALSE)</f>
        <v>Yes</v>
      </c>
      <c r="I87" s="84" t="str">
        <f>VLOOKUP(B2,Sustainability!A1:U9999,10,FALSE)</f>
        <v>All</v>
      </c>
      <c r="J87" s="84" t="str">
        <f>VLOOKUP(B2,Sustainability!A1:V9999,11,FALSE)</f>
        <v>Yes</v>
      </c>
      <c r="K87" s="84" t="str">
        <f>VLOOKUP(B2,Sustainability!A1:W9999,13,FALSE)</f>
        <v>Yes</v>
      </c>
      <c r="L87" s="84" t="str">
        <f>VLOOKUP(B2,Sustainability!A1:X9999,13,FALSE)</f>
        <v>Yes</v>
      </c>
      <c r="M87" s="6"/>
      <c r="N87" s="6"/>
    </row>
    <row r="88" spans="1:17" s="6" customFormat="1" ht="15" thickTop="1" thickBot="1" x14ac:dyDescent="0.35">
      <c r="A88" s="45"/>
      <c r="B88" s="80"/>
      <c r="C88" s="80"/>
      <c r="D88" s="80"/>
      <c r="E88" s="80"/>
      <c r="F88" s="80"/>
      <c r="G88" s="80"/>
      <c r="H88" s="80"/>
      <c r="I88" s="45"/>
      <c r="J88" s="45"/>
      <c r="K88" s="45"/>
      <c r="L88" s="45"/>
      <c r="M88" s="45"/>
      <c r="N88" s="45"/>
    </row>
    <row r="89" spans="1:17" s="6" customFormat="1" ht="18.600000000000001" thickTop="1" x14ac:dyDescent="0.35">
      <c r="A89" s="72" t="s">
        <v>74</v>
      </c>
      <c r="B89" s="7"/>
      <c r="C89" s="7"/>
      <c r="D89" s="7"/>
      <c r="E89" s="7"/>
      <c r="F89" s="7"/>
      <c r="G89" s="7"/>
      <c r="H89" s="7"/>
      <c r="I89" s="7"/>
      <c r="J89" s="7"/>
      <c r="K89" s="7"/>
      <c r="L89" s="7"/>
      <c r="M89" s="7"/>
      <c r="N89" s="116"/>
    </row>
    <row r="90" spans="1:17" s="109" customFormat="1" ht="18.600000000000001" thickBot="1" x14ac:dyDescent="0.4">
      <c r="A90" s="73" t="s">
        <v>583</v>
      </c>
      <c r="B90" s="9"/>
      <c r="C90" s="74"/>
      <c r="D90" s="9"/>
      <c r="E90" s="9"/>
      <c r="F90" s="74"/>
      <c r="G90" s="74"/>
      <c r="H90" s="74"/>
      <c r="I90" s="74"/>
      <c r="J90" s="74"/>
      <c r="K90" s="9"/>
      <c r="L90" s="74"/>
      <c r="M90" s="9"/>
      <c r="N90" s="9"/>
      <c r="Q90" s="108"/>
    </row>
    <row r="91" spans="1:17" s="6" customFormat="1" thickTop="1" x14ac:dyDescent="0.3">
      <c r="A91" s="78" t="s">
        <v>640</v>
      </c>
      <c r="B91" s="35"/>
      <c r="D91" s="35"/>
      <c r="E91" s="35"/>
      <c r="N91" s="35"/>
      <c r="Q91" s="71"/>
    </row>
    <row r="92" spans="1:17" s="6" customFormat="1" thickBot="1" x14ac:dyDescent="0.35"/>
    <row r="93" spans="1:17" s="6" customFormat="1" ht="15" thickTop="1" thickBot="1" x14ac:dyDescent="0.35">
      <c r="A93" s="89" t="s">
        <v>75</v>
      </c>
      <c r="B93" s="84">
        <v>2018</v>
      </c>
      <c r="C93" s="84">
        <v>2019</v>
      </c>
      <c r="D93" s="84">
        <v>2020</v>
      </c>
      <c r="E93" s="84">
        <v>2021</v>
      </c>
      <c r="F93" s="84">
        <v>2022</v>
      </c>
      <c r="H93" s="142"/>
      <c r="I93" s="142"/>
      <c r="J93" s="143"/>
      <c r="K93" s="143"/>
      <c r="L93" s="143"/>
      <c r="M93" s="144"/>
      <c r="N93" s="79"/>
    </row>
    <row r="94" spans="1:17" s="6" customFormat="1" ht="15" thickTop="1" thickBot="1" x14ac:dyDescent="0.35">
      <c r="A94" s="89" t="str">
        <f>$I$2</f>
        <v>Breckland</v>
      </c>
      <c r="B94" s="145">
        <v>463</v>
      </c>
      <c r="C94" s="145">
        <v>498</v>
      </c>
      <c r="D94" s="145">
        <v>522</v>
      </c>
      <c r="E94" s="145">
        <v>523</v>
      </c>
      <c r="F94" s="145">
        <f>30872/52</f>
        <v>593.69230769230774</v>
      </c>
      <c r="G94" s="146"/>
      <c r="H94" s="142"/>
      <c r="I94" s="142"/>
      <c r="J94" s="147"/>
      <c r="K94" s="147"/>
      <c r="L94" s="147"/>
      <c r="M94" s="148"/>
      <c r="N94" s="114"/>
    </row>
    <row r="95" spans="1:17" s="6" customFormat="1" ht="15" thickTop="1" thickBot="1" x14ac:dyDescent="0.35">
      <c r="A95" s="89" t="str">
        <f>$L$2</f>
        <v>England</v>
      </c>
      <c r="B95" s="145">
        <v>556</v>
      </c>
      <c r="C95" s="145">
        <v>575</v>
      </c>
      <c r="D95" s="145">
        <v>590</v>
      </c>
      <c r="E95" s="145">
        <v>613</v>
      </c>
      <c r="F95" s="145">
        <f>33582/52</f>
        <v>645.80769230769226</v>
      </c>
      <c r="H95" s="142"/>
      <c r="I95" s="142"/>
      <c r="J95" s="147"/>
      <c r="K95" s="147"/>
      <c r="L95" s="147"/>
      <c r="M95" s="148"/>
      <c r="N95" s="114"/>
    </row>
    <row r="96" spans="1:17" s="6" customFormat="1" thickTop="1" x14ac:dyDescent="0.3"/>
    <row r="97" spans="1:14" s="6" customFormat="1" ht="13.8" x14ac:dyDescent="0.3"/>
    <row r="98" spans="1:14" s="6" customFormat="1" x14ac:dyDescent="0.3">
      <c r="A98"/>
      <c r="B98"/>
      <c r="C98"/>
      <c r="D98"/>
      <c r="E98"/>
      <c r="F98"/>
      <c r="G98"/>
      <c r="H98"/>
      <c r="I98"/>
      <c r="J98"/>
      <c r="K98"/>
      <c r="L98"/>
      <c r="M98"/>
      <c r="N98" s="107"/>
    </row>
  </sheetData>
  <mergeCells count="5">
    <mergeCell ref="A66:A68"/>
    <mergeCell ref="A61:A62"/>
    <mergeCell ref="B61:B62"/>
    <mergeCell ref="C61:I61"/>
    <mergeCell ref="A63:A65"/>
  </mergeCells>
  <hyperlinks>
    <hyperlink ref="A6" location="PopulationAge!A1" display="Age Profile" xr:uid="{00000000-0004-0000-0000-000000000000}"/>
    <hyperlink ref="A16" location="Tenure!A1" display="Tenure" xr:uid="{00000000-0004-0000-0000-000001000000}"/>
    <hyperlink ref="A27" location="AccType!A1" display="Accommodation type" xr:uid="{00000000-0004-0000-0000-000002000000}"/>
    <hyperlink ref="A38" location="SizeByBeds!A1" display="Property size (Number of bedrooms)" xr:uid="{00000000-0004-0000-0000-000003000000}"/>
    <hyperlink ref="A90" location="Earnings!A1" display="Annual gross earnings by residence (Full time workers)" xr:uid="{00000000-0004-0000-0000-000004000000}"/>
  </hyperlinks>
  <pageMargins left="0.27559055118110237" right="0.27559055118110237" top="0.35433070866141736" bottom="0.27559055118110237" header="0.31496062992125984" footer="0.23622047244094491"/>
  <pageSetup paperSize="8" scale="4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'G:\Enabling\James Work\Profile work 2018\[Parish Profiles 2017 final.xlsm]Lookups'!#REF!</xm:f>
          </x14:formula1>
          <xm:sqref>M2</xm:sqref>
        </x14:dataValidation>
        <x14:dataValidation type="list" allowBlank="1" showInputMessage="1" showErrorMessage="1" xr:uid="{00000000-0002-0000-0000-000001000000}">
          <x14:formula1>
            <xm:f>Template!$A$2:$A$114</xm:f>
          </x14:formula1>
          <xm:sqref>B2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14"/>
  <sheetViews>
    <sheetView workbookViewId="0">
      <pane ySplit="1332" topLeftCell="A104" activePane="bottomLeft"/>
      <selection sqref="A1:XFD1"/>
      <selection pane="bottomLeft" activeCell="F114" sqref="F114"/>
    </sheetView>
  </sheetViews>
  <sheetFormatPr defaultColWidth="10.5546875" defaultRowHeight="14.4" x14ac:dyDescent="0.3"/>
  <cols>
    <col min="1" max="1" width="17.5546875" style="107" customWidth="1"/>
    <col min="2" max="2" width="9.88671875" style="107" customWidth="1"/>
    <col min="3" max="3" width="10.33203125" style="107" customWidth="1"/>
    <col min="4" max="5" width="9.88671875" style="107" customWidth="1"/>
    <col min="6" max="6" width="11.5546875" style="107" customWidth="1"/>
    <col min="7" max="7" width="5" style="107" customWidth="1"/>
    <col min="8" max="8" width="6.6640625" style="107" customWidth="1"/>
    <col min="9" max="9" width="6.33203125" style="107" customWidth="1"/>
    <col min="10" max="10" width="11.109375" style="107" bestFit="1" customWidth="1"/>
    <col min="11" max="11" width="8.109375" style="107" bestFit="1" customWidth="1"/>
    <col min="12" max="12" width="7.33203125" style="107" bestFit="1" customWidth="1"/>
    <col min="13" max="13" width="6.33203125" style="107" bestFit="1" customWidth="1"/>
    <col min="14" max="16384" width="10.5546875" style="107"/>
  </cols>
  <sheetData>
    <row r="1" spans="1:13" s="162" customFormat="1" ht="40.200000000000003" x14ac:dyDescent="0.3">
      <c r="C1" s="176" t="s">
        <v>637</v>
      </c>
      <c r="D1" s="176" t="s">
        <v>612</v>
      </c>
      <c r="E1" s="177" t="s">
        <v>57</v>
      </c>
      <c r="F1" s="180" t="s">
        <v>58</v>
      </c>
      <c r="G1" s="180" t="s">
        <v>59</v>
      </c>
      <c r="H1" s="180" t="s">
        <v>60</v>
      </c>
      <c r="I1" s="180" t="s">
        <v>61</v>
      </c>
      <c r="J1" s="180" t="s">
        <v>62</v>
      </c>
      <c r="K1" s="180" t="s">
        <v>63</v>
      </c>
      <c r="L1" s="180" t="s">
        <v>64</v>
      </c>
      <c r="M1" s="180" t="s">
        <v>65</v>
      </c>
    </row>
    <row r="2" spans="1:13" x14ac:dyDescent="0.3">
      <c r="A2" s="129" t="s">
        <v>77</v>
      </c>
      <c r="B2" s="129" t="s">
        <v>78</v>
      </c>
      <c r="C2" s="178">
        <v>1493</v>
      </c>
      <c r="D2" s="178">
        <v>71</v>
      </c>
      <c r="E2" s="179" t="s">
        <v>66</v>
      </c>
      <c r="F2" s="179" t="s">
        <v>589</v>
      </c>
      <c r="G2" s="179" t="s">
        <v>66</v>
      </c>
      <c r="H2" s="179" t="s">
        <v>576</v>
      </c>
      <c r="I2" s="179" t="s">
        <v>66</v>
      </c>
      <c r="J2" s="179" t="s">
        <v>577</v>
      </c>
      <c r="K2" s="179" t="s">
        <v>576</v>
      </c>
      <c r="L2" s="179" t="s">
        <v>576</v>
      </c>
      <c r="M2" s="179" t="s">
        <v>66</v>
      </c>
    </row>
    <row r="3" spans="1:13" x14ac:dyDescent="0.3">
      <c r="A3" s="129" t="s">
        <v>79</v>
      </c>
      <c r="B3" s="129" t="s">
        <v>80</v>
      </c>
      <c r="C3" s="178">
        <v>11552</v>
      </c>
      <c r="D3" s="178">
        <v>681</v>
      </c>
      <c r="E3" s="179" t="s">
        <v>66</v>
      </c>
      <c r="F3" s="179" t="s">
        <v>66</v>
      </c>
      <c r="G3" s="179" t="s">
        <v>66</v>
      </c>
      <c r="H3" s="179" t="s">
        <v>66</v>
      </c>
      <c r="I3" s="179" t="s">
        <v>576</v>
      </c>
      <c r="J3" s="179" t="s">
        <v>578</v>
      </c>
      <c r="K3" s="179" t="s">
        <v>66</v>
      </c>
      <c r="L3" s="179" t="s">
        <v>66</v>
      </c>
      <c r="M3" s="179" t="s">
        <v>66</v>
      </c>
    </row>
    <row r="4" spans="1:13" x14ac:dyDescent="0.3">
      <c r="A4" s="129" t="s">
        <v>81</v>
      </c>
      <c r="B4" s="129" t="s">
        <v>82</v>
      </c>
      <c r="C4" s="178">
        <v>1456</v>
      </c>
      <c r="D4" s="178">
        <v>65</v>
      </c>
      <c r="E4" s="179" t="s">
        <v>66</v>
      </c>
      <c r="F4" s="179" t="s">
        <v>66</v>
      </c>
      <c r="G4" s="179" t="s">
        <v>66</v>
      </c>
      <c r="H4" s="179" t="s">
        <v>576</v>
      </c>
      <c r="I4" s="179" t="s">
        <v>66</v>
      </c>
      <c r="J4" s="179" t="s">
        <v>577</v>
      </c>
      <c r="K4" s="179" t="s">
        <v>66</v>
      </c>
      <c r="L4" s="179" t="s">
        <v>576</v>
      </c>
      <c r="M4" s="179" t="s">
        <v>66</v>
      </c>
    </row>
    <row r="5" spans="1:13" x14ac:dyDescent="0.3">
      <c r="A5" s="129" t="s">
        <v>83</v>
      </c>
      <c r="B5" s="129" t="s">
        <v>84</v>
      </c>
      <c r="C5" s="178">
        <v>819</v>
      </c>
      <c r="D5" s="178">
        <v>62</v>
      </c>
      <c r="E5" s="179" t="s">
        <v>66</v>
      </c>
      <c r="F5" s="179" t="s">
        <v>576</v>
      </c>
      <c r="G5" s="179" t="s">
        <v>66</v>
      </c>
      <c r="H5" s="179" t="s">
        <v>576</v>
      </c>
      <c r="I5" s="179" t="s">
        <v>66</v>
      </c>
      <c r="J5" s="179" t="s">
        <v>577</v>
      </c>
      <c r="K5" s="179" t="s">
        <v>66</v>
      </c>
      <c r="L5" s="179" t="s">
        <v>576</v>
      </c>
      <c r="M5" s="179" t="s">
        <v>66</v>
      </c>
    </row>
    <row r="6" spans="1:13" ht="27" x14ac:dyDescent="0.3">
      <c r="A6" s="129" t="s">
        <v>85</v>
      </c>
      <c r="B6" s="129" t="s">
        <v>86</v>
      </c>
      <c r="C6" s="178">
        <v>349</v>
      </c>
      <c r="D6" s="178">
        <v>18</v>
      </c>
      <c r="E6" s="179" t="s">
        <v>576</v>
      </c>
      <c r="F6" s="179" t="s">
        <v>588</v>
      </c>
      <c r="G6" s="179" t="s">
        <v>576</v>
      </c>
      <c r="H6" s="179" t="s">
        <v>576</v>
      </c>
      <c r="I6" s="179" t="s">
        <v>66</v>
      </c>
      <c r="J6" s="179" t="s">
        <v>36</v>
      </c>
      <c r="K6" s="179" t="s">
        <v>576</v>
      </c>
      <c r="L6" s="179" t="s">
        <v>576</v>
      </c>
      <c r="M6" s="179" t="s">
        <v>66</v>
      </c>
    </row>
    <row r="7" spans="1:13" x14ac:dyDescent="0.3">
      <c r="A7" s="129" t="s">
        <v>87</v>
      </c>
      <c r="B7" s="129" t="s">
        <v>88</v>
      </c>
      <c r="C7" s="178">
        <v>573</v>
      </c>
      <c r="D7" s="178">
        <v>29</v>
      </c>
      <c r="E7" s="179" t="s">
        <v>66</v>
      </c>
      <c r="F7" s="179" t="s">
        <v>576</v>
      </c>
      <c r="G7" s="179" t="s">
        <v>576</v>
      </c>
      <c r="H7" s="179" t="s">
        <v>576</v>
      </c>
      <c r="I7" s="179" t="s">
        <v>66</v>
      </c>
      <c r="J7" s="179" t="s">
        <v>36</v>
      </c>
      <c r="K7" s="179" t="s">
        <v>576</v>
      </c>
      <c r="L7" s="179" t="s">
        <v>576</v>
      </c>
      <c r="M7" s="179" t="s">
        <v>66</v>
      </c>
    </row>
    <row r="8" spans="1:13" x14ac:dyDescent="0.3">
      <c r="A8" s="129" t="s">
        <v>89</v>
      </c>
      <c r="B8" s="129" t="s">
        <v>90</v>
      </c>
      <c r="C8" s="178">
        <v>1436</v>
      </c>
      <c r="D8" s="178">
        <v>24</v>
      </c>
      <c r="E8" s="179" t="s">
        <v>66</v>
      </c>
      <c r="F8" s="179" t="s">
        <v>576</v>
      </c>
      <c r="G8" s="179" t="s">
        <v>66</v>
      </c>
      <c r="H8" s="179" t="s">
        <v>576</v>
      </c>
      <c r="I8" s="179" t="s">
        <v>66</v>
      </c>
      <c r="J8" s="179" t="s">
        <v>577</v>
      </c>
      <c r="K8" s="179" t="s">
        <v>576</v>
      </c>
      <c r="L8" s="179" t="s">
        <v>576</v>
      </c>
      <c r="M8" s="179" t="s">
        <v>66</v>
      </c>
    </row>
    <row r="9" spans="1:13" x14ac:dyDescent="0.3">
      <c r="A9" s="129" t="s">
        <v>91</v>
      </c>
      <c r="B9" s="129" t="s">
        <v>92</v>
      </c>
      <c r="C9" s="178">
        <v>1021</v>
      </c>
      <c r="D9" s="178">
        <v>12</v>
      </c>
      <c r="E9" s="179" t="s">
        <v>576</v>
      </c>
      <c r="F9" s="179" t="s">
        <v>576</v>
      </c>
      <c r="G9" s="179" t="s">
        <v>66</v>
      </c>
      <c r="H9" s="179" t="s">
        <v>576</v>
      </c>
      <c r="I9" s="179" t="s">
        <v>576</v>
      </c>
      <c r="J9" s="179" t="s">
        <v>578</v>
      </c>
      <c r="K9" s="179" t="s">
        <v>66</v>
      </c>
      <c r="L9" s="179" t="s">
        <v>576</v>
      </c>
      <c r="M9" s="179" t="s">
        <v>576</v>
      </c>
    </row>
    <row r="10" spans="1:13" x14ac:dyDescent="0.3">
      <c r="A10" s="129" t="s">
        <v>93</v>
      </c>
      <c r="B10" s="129" t="s">
        <v>94</v>
      </c>
      <c r="C10" s="178">
        <v>261</v>
      </c>
      <c r="D10" s="178">
        <v>16</v>
      </c>
      <c r="E10" s="179" t="s">
        <v>576</v>
      </c>
      <c r="F10" s="179" t="s">
        <v>576</v>
      </c>
      <c r="G10" s="179" t="s">
        <v>576</v>
      </c>
      <c r="H10" s="179" t="s">
        <v>576</v>
      </c>
      <c r="I10" s="179" t="s">
        <v>66</v>
      </c>
      <c r="J10" s="179" t="s">
        <v>36</v>
      </c>
      <c r="K10" s="179" t="s">
        <v>576</v>
      </c>
      <c r="L10" s="179" t="s">
        <v>576</v>
      </c>
      <c r="M10" s="179" t="s">
        <v>66</v>
      </c>
    </row>
    <row r="11" spans="1:13" x14ac:dyDescent="0.3">
      <c r="A11" s="129" t="s">
        <v>95</v>
      </c>
      <c r="B11" s="129" t="s">
        <v>96</v>
      </c>
      <c r="C11" s="178">
        <v>345</v>
      </c>
      <c r="D11" s="178">
        <v>15</v>
      </c>
      <c r="E11" s="179" t="s">
        <v>576</v>
      </c>
      <c r="F11" s="179" t="s">
        <v>576</v>
      </c>
      <c r="G11" s="179" t="s">
        <v>66</v>
      </c>
      <c r="H11" s="179" t="s">
        <v>576</v>
      </c>
      <c r="I11" s="179" t="s">
        <v>66</v>
      </c>
      <c r="J11" s="179" t="s">
        <v>577</v>
      </c>
      <c r="K11" s="179" t="s">
        <v>66</v>
      </c>
      <c r="L11" s="179" t="s">
        <v>576</v>
      </c>
      <c r="M11" s="179" t="s">
        <v>576</v>
      </c>
    </row>
    <row r="12" spans="1:13" x14ac:dyDescent="0.3">
      <c r="A12" s="129" t="s">
        <v>97</v>
      </c>
      <c r="B12" s="129" t="s">
        <v>98</v>
      </c>
      <c r="C12" s="178">
        <v>250</v>
      </c>
      <c r="D12" s="178">
        <v>16</v>
      </c>
      <c r="E12" s="179" t="s">
        <v>576</v>
      </c>
      <c r="F12" s="179" t="s">
        <v>576</v>
      </c>
      <c r="G12" s="179" t="s">
        <v>576</v>
      </c>
      <c r="H12" s="179" t="s">
        <v>576</v>
      </c>
      <c r="I12" s="179" t="s">
        <v>66</v>
      </c>
      <c r="J12" s="179" t="s">
        <v>36</v>
      </c>
      <c r="K12" s="179" t="s">
        <v>576</v>
      </c>
      <c r="L12" s="179" t="s">
        <v>576</v>
      </c>
      <c r="M12" s="179" t="s">
        <v>66</v>
      </c>
    </row>
    <row r="13" spans="1:13" x14ac:dyDescent="0.3">
      <c r="A13" s="129" t="s">
        <v>99</v>
      </c>
      <c r="B13" s="129" t="s">
        <v>100</v>
      </c>
      <c r="C13" s="178">
        <v>693</v>
      </c>
      <c r="D13" s="178">
        <v>54</v>
      </c>
      <c r="E13" s="179" t="s">
        <v>576</v>
      </c>
      <c r="F13" s="179" t="s">
        <v>589</v>
      </c>
      <c r="G13" s="179" t="s">
        <v>576</v>
      </c>
      <c r="H13" s="179" t="s">
        <v>576</v>
      </c>
      <c r="I13" s="179" t="s">
        <v>66</v>
      </c>
      <c r="J13" s="179" t="s">
        <v>36</v>
      </c>
      <c r="K13" s="179" t="s">
        <v>576</v>
      </c>
      <c r="L13" s="179" t="s">
        <v>576</v>
      </c>
      <c r="M13" s="179" t="s">
        <v>66</v>
      </c>
    </row>
    <row r="14" spans="1:13" x14ac:dyDescent="0.3">
      <c r="A14" s="129" t="s">
        <v>101</v>
      </c>
      <c r="B14" s="129" t="s">
        <v>102</v>
      </c>
      <c r="C14" s="178">
        <v>572</v>
      </c>
      <c r="D14" s="178">
        <v>0</v>
      </c>
      <c r="E14" s="179" t="s">
        <v>576</v>
      </c>
      <c r="F14" s="179" t="s">
        <v>576</v>
      </c>
      <c r="G14" s="179" t="s">
        <v>576</v>
      </c>
      <c r="H14" s="179" t="s">
        <v>576</v>
      </c>
      <c r="I14" s="179" t="s">
        <v>576</v>
      </c>
      <c r="J14" s="179" t="s">
        <v>36</v>
      </c>
      <c r="K14" s="179" t="s">
        <v>576</v>
      </c>
      <c r="L14" s="179" t="s">
        <v>576</v>
      </c>
      <c r="M14" s="179" t="s">
        <v>576</v>
      </c>
    </row>
    <row r="15" spans="1:13" x14ac:dyDescent="0.3">
      <c r="A15" s="129" t="s">
        <v>103</v>
      </c>
      <c r="B15" s="129" t="s">
        <v>104</v>
      </c>
      <c r="C15" s="178">
        <v>391</v>
      </c>
      <c r="D15" s="178">
        <v>19</v>
      </c>
      <c r="E15" s="179" t="s">
        <v>576</v>
      </c>
      <c r="F15" s="179" t="s">
        <v>576</v>
      </c>
      <c r="G15" s="179" t="s">
        <v>576</v>
      </c>
      <c r="H15" s="179" t="s">
        <v>576</v>
      </c>
      <c r="I15" s="179" t="s">
        <v>66</v>
      </c>
      <c r="J15" s="179" t="s">
        <v>36</v>
      </c>
      <c r="K15" s="179" t="s">
        <v>576</v>
      </c>
      <c r="L15" s="179" t="s">
        <v>576</v>
      </c>
      <c r="M15" s="179" t="s">
        <v>66</v>
      </c>
    </row>
    <row r="16" spans="1:13" x14ac:dyDescent="0.3">
      <c r="A16" s="129" t="s">
        <v>105</v>
      </c>
      <c r="B16" s="129" t="s">
        <v>106</v>
      </c>
      <c r="C16" s="178">
        <v>305</v>
      </c>
      <c r="D16" s="178">
        <v>3</v>
      </c>
      <c r="E16" s="179" t="s">
        <v>66</v>
      </c>
      <c r="F16" s="179" t="s">
        <v>576</v>
      </c>
      <c r="G16" s="179" t="s">
        <v>576</v>
      </c>
      <c r="H16" s="179" t="s">
        <v>576</v>
      </c>
      <c r="I16" s="179" t="s">
        <v>66</v>
      </c>
      <c r="J16" s="179" t="s">
        <v>577</v>
      </c>
      <c r="K16" s="179" t="s">
        <v>576</v>
      </c>
      <c r="L16" s="179" t="s">
        <v>576</v>
      </c>
      <c r="M16" s="179" t="s">
        <v>66</v>
      </c>
    </row>
    <row r="17" spans="1:13" x14ac:dyDescent="0.3">
      <c r="A17" s="129" t="s">
        <v>107</v>
      </c>
      <c r="B17" s="129" t="s">
        <v>108</v>
      </c>
      <c r="C17" s="178">
        <v>417</v>
      </c>
      <c r="D17" s="178">
        <v>0</v>
      </c>
      <c r="E17" s="179" t="s">
        <v>576</v>
      </c>
      <c r="F17" s="179" t="s">
        <v>576</v>
      </c>
      <c r="G17" s="179" t="s">
        <v>576</v>
      </c>
      <c r="H17" s="179" t="s">
        <v>576</v>
      </c>
      <c r="I17" s="179" t="s">
        <v>576</v>
      </c>
      <c r="J17" s="179" t="s">
        <v>36</v>
      </c>
      <c r="K17" s="179" t="s">
        <v>576</v>
      </c>
      <c r="L17" s="179" t="s">
        <v>576</v>
      </c>
      <c r="M17" s="179" t="s">
        <v>576</v>
      </c>
    </row>
    <row r="18" spans="1:13" x14ac:dyDescent="0.3">
      <c r="A18" s="129" t="s">
        <v>109</v>
      </c>
      <c r="B18" s="129" t="s">
        <v>110</v>
      </c>
      <c r="C18" s="178">
        <v>2632</v>
      </c>
      <c r="D18" s="178">
        <v>231</v>
      </c>
      <c r="E18" s="179" t="s">
        <v>66</v>
      </c>
      <c r="F18" s="179" t="s">
        <v>66</v>
      </c>
      <c r="G18" s="179" t="s">
        <v>66</v>
      </c>
      <c r="H18" s="179" t="s">
        <v>576</v>
      </c>
      <c r="I18" s="179" t="s">
        <v>66</v>
      </c>
      <c r="J18" s="179" t="s">
        <v>578</v>
      </c>
      <c r="K18" s="179" t="s">
        <v>66</v>
      </c>
      <c r="L18" s="179" t="s">
        <v>576</v>
      </c>
      <c r="M18" s="179" t="s">
        <v>66</v>
      </c>
    </row>
    <row r="19" spans="1:13" x14ac:dyDescent="0.3">
      <c r="A19" s="129" t="s">
        <v>111</v>
      </c>
      <c r="B19" s="129" t="s">
        <v>112</v>
      </c>
      <c r="C19" s="178">
        <v>474</v>
      </c>
      <c r="D19" s="178">
        <v>7</v>
      </c>
      <c r="E19" s="179" t="s">
        <v>66</v>
      </c>
      <c r="F19" s="179" t="s">
        <v>576</v>
      </c>
      <c r="G19" s="179" t="s">
        <v>66</v>
      </c>
      <c r="H19" s="179" t="s">
        <v>576</v>
      </c>
      <c r="I19" s="179" t="s">
        <v>66</v>
      </c>
      <c r="J19" s="179" t="s">
        <v>579</v>
      </c>
      <c r="K19" s="179" t="s">
        <v>576</v>
      </c>
      <c r="L19" s="179" t="s">
        <v>576</v>
      </c>
      <c r="M19" s="179" t="s">
        <v>66</v>
      </c>
    </row>
    <row r="20" spans="1:13" x14ac:dyDescent="0.3">
      <c r="A20" s="129" t="s">
        <v>113</v>
      </c>
      <c r="B20" s="129" t="s">
        <v>114</v>
      </c>
      <c r="C20" s="178">
        <v>250</v>
      </c>
      <c r="D20" s="178">
        <v>12</v>
      </c>
      <c r="E20" s="179" t="s">
        <v>576</v>
      </c>
      <c r="F20" s="179" t="s">
        <v>576</v>
      </c>
      <c r="G20" s="179" t="s">
        <v>576</v>
      </c>
      <c r="H20" s="179" t="s">
        <v>576</v>
      </c>
      <c r="I20" s="179" t="s">
        <v>576</v>
      </c>
      <c r="J20" s="179" t="s">
        <v>36</v>
      </c>
      <c r="K20" s="179" t="s">
        <v>576</v>
      </c>
      <c r="L20" s="179" t="s">
        <v>576</v>
      </c>
      <c r="M20" s="179" t="s">
        <v>576</v>
      </c>
    </row>
    <row r="21" spans="1:13" x14ac:dyDescent="0.3">
      <c r="A21" s="129" t="s">
        <v>115</v>
      </c>
      <c r="B21" s="129" t="s">
        <v>116</v>
      </c>
      <c r="C21" s="178">
        <v>602</v>
      </c>
      <c r="D21" s="178">
        <v>27</v>
      </c>
      <c r="E21" s="179" t="s">
        <v>66</v>
      </c>
      <c r="F21" s="179" t="s">
        <v>576</v>
      </c>
      <c r="G21" s="179" t="s">
        <v>66</v>
      </c>
      <c r="H21" s="179" t="s">
        <v>576</v>
      </c>
      <c r="I21" s="179" t="s">
        <v>66</v>
      </c>
      <c r="J21" s="179" t="s">
        <v>36</v>
      </c>
      <c r="K21" s="179" t="s">
        <v>576</v>
      </c>
      <c r="L21" s="179" t="s">
        <v>576</v>
      </c>
      <c r="M21" s="179" t="s">
        <v>66</v>
      </c>
    </row>
    <row r="22" spans="1:13" x14ac:dyDescent="0.3">
      <c r="A22" s="129" t="s">
        <v>117</v>
      </c>
      <c r="B22" s="129" t="s">
        <v>118</v>
      </c>
      <c r="C22" s="178">
        <v>365</v>
      </c>
      <c r="D22" s="178">
        <v>0</v>
      </c>
      <c r="E22" s="179" t="s">
        <v>576</v>
      </c>
      <c r="F22" s="179" t="s">
        <v>576</v>
      </c>
      <c r="G22" s="179" t="s">
        <v>576</v>
      </c>
      <c r="H22" s="179" t="s">
        <v>576</v>
      </c>
      <c r="I22" s="179" t="s">
        <v>66</v>
      </c>
      <c r="J22" s="179" t="s">
        <v>36</v>
      </c>
      <c r="K22" s="179" t="s">
        <v>576</v>
      </c>
      <c r="L22" s="179" t="s">
        <v>576</v>
      </c>
      <c r="M22" s="179" t="s">
        <v>576</v>
      </c>
    </row>
    <row r="23" spans="1:13" x14ac:dyDescent="0.3">
      <c r="A23" s="129" t="s">
        <v>119</v>
      </c>
      <c r="B23" s="129" t="s">
        <v>120</v>
      </c>
      <c r="C23" s="178">
        <v>470</v>
      </c>
      <c r="D23" s="178">
        <v>15</v>
      </c>
      <c r="E23" s="179" t="s">
        <v>576</v>
      </c>
      <c r="F23" s="179" t="s">
        <v>576</v>
      </c>
      <c r="G23" s="179" t="s">
        <v>576</v>
      </c>
      <c r="H23" s="179" t="s">
        <v>576</v>
      </c>
      <c r="I23" s="179" t="s">
        <v>66</v>
      </c>
      <c r="J23" s="179" t="s">
        <v>638</v>
      </c>
      <c r="K23" s="179" t="s">
        <v>576</v>
      </c>
      <c r="L23" s="179" t="s">
        <v>576</v>
      </c>
      <c r="M23" s="179" t="s">
        <v>66</v>
      </c>
    </row>
    <row r="24" spans="1:13" x14ac:dyDescent="0.3">
      <c r="A24" s="129" t="s">
        <v>121</v>
      </c>
      <c r="B24" s="129" t="s">
        <v>122</v>
      </c>
      <c r="C24" s="178">
        <v>505</v>
      </c>
      <c r="D24" s="178">
        <v>6</v>
      </c>
      <c r="E24" s="179" t="s">
        <v>576</v>
      </c>
      <c r="F24" s="179" t="s">
        <v>576</v>
      </c>
      <c r="G24" s="179" t="s">
        <v>66</v>
      </c>
      <c r="H24" s="179" t="s">
        <v>576</v>
      </c>
      <c r="I24" s="179" t="s">
        <v>66</v>
      </c>
      <c r="J24" s="179" t="s">
        <v>579</v>
      </c>
      <c r="K24" s="179" t="s">
        <v>576</v>
      </c>
      <c r="L24" s="179" t="s">
        <v>576</v>
      </c>
      <c r="M24" s="179" t="s">
        <v>66</v>
      </c>
    </row>
    <row r="25" spans="1:13" x14ac:dyDescent="0.3">
      <c r="A25" s="129" t="s">
        <v>123</v>
      </c>
      <c r="B25" s="129" t="s">
        <v>124</v>
      </c>
      <c r="C25" s="178">
        <v>19460</v>
      </c>
      <c r="D25" s="178">
        <v>1350</v>
      </c>
      <c r="E25" s="179" t="s">
        <v>66</v>
      </c>
      <c r="F25" s="179" t="s">
        <v>66</v>
      </c>
      <c r="G25" s="179" t="s">
        <v>66</v>
      </c>
      <c r="H25" s="179" t="s">
        <v>66</v>
      </c>
      <c r="I25" s="179" t="s">
        <v>66</v>
      </c>
      <c r="J25" s="134" t="s">
        <v>578</v>
      </c>
      <c r="K25" s="134" t="s">
        <v>66</v>
      </c>
      <c r="L25" s="179" t="s">
        <v>66</v>
      </c>
      <c r="M25" s="179" t="s">
        <v>66</v>
      </c>
    </row>
    <row r="26" spans="1:13" x14ac:dyDescent="0.3">
      <c r="A26" s="129" t="s">
        <v>125</v>
      </c>
      <c r="B26" s="129" t="s">
        <v>126</v>
      </c>
      <c r="C26" s="178">
        <v>365</v>
      </c>
      <c r="D26" s="178">
        <v>0</v>
      </c>
      <c r="E26" s="179" t="s">
        <v>576</v>
      </c>
      <c r="F26" s="179" t="s">
        <v>576</v>
      </c>
      <c r="G26" s="179" t="s">
        <v>576</v>
      </c>
      <c r="H26" s="179" t="s">
        <v>576</v>
      </c>
      <c r="I26" s="179" t="s">
        <v>576</v>
      </c>
      <c r="J26" s="179" t="s">
        <v>36</v>
      </c>
      <c r="K26" s="179" t="s">
        <v>576</v>
      </c>
      <c r="L26" s="179" t="s">
        <v>576</v>
      </c>
      <c r="M26" s="179" t="s">
        <v>576</v>
      </c>
    </row>
    <row r="27" spans="1:13" x14ac:dyDescent="0.3">
      <c r="A27" s="129" t="s">
        <v>127</v>
      </c>
      <c r="B27" s="129" t="s">
        <v>128</v>
      </c>
      <c r="C27" s="178">
        <v>530</v>
      </c>
      <c r="D27" s="178">
        <v>23</v>
      </c>
      <c r="E27" s="179" t="s">
        <v>576</v>
      </c>
      <c r="F27" s="179" t="s">
        <v>576</v>
      </c>
      <c r="G27" s="179" t="s">
        <v>66</v>
      </c>
      <c r="H27" s="179" t="s">
        <v>576</v>
      </c>
      <c r="I27" s="179" t="s">
        <v>66</v>
      </c>
      <c r="J27" s="179" t="s">
        <v>578</v>
      </c>
      <c r="K27" s="179" t="s">
        <v>66</v>
      </c>
      <c r="L27" s="179" t="s">
        <v>576</v>
      </c>
      <c r="M27" s="179" t="s">
        <v>66</v>
      </c>
    </row>
    <row r="28" spans="1:13" x14ac:dyDescent="0.3">
      <c r="A28" s="129" t="s">
        <v>129</v>
      </c>
      <c r="B28" s="129" t="s">
        <v>130</v>
      </c>
      <c r="C28" s="178">
        <v>247</v>
      </c>
      <c r="D28" s="178">
        <v>5</v>
      </c>
      <c r="E28" s="179" t="s">
        <v>576</v>
      </c>
      <c r="F28" s="179" t="s">
        <v>590</v>
      </c>
      <c r="G28" s="179" t="s">
        <v>576</v>
      </c>
      <c r="H28" s="179" t="s">
        <v>576</v>
      </c>
      <c r="I28" s="179" t="s">
        <v>66</v>
      </c>
      <c r="J28" s="179" t="s">
        <v>36</v>
      </c>
      <c r="K28" s="179" t="s">
        <v>576</v>
      </c>
      <c r="L28" s="179" t="s">
        <v>576</v>
      </c>
      <c r="M28" s="179" t="s">
        <v>66</v>
      </c>
    </row>
    <row r="29" spans="1:13" x14ac:dyDescent="0.3">
      <c r="A29" s="129" t="s">
        <v>131</v>
      </c>
      <c r="B29" s="129" t="s">
        <v>132</v>
      </c>
      <c r="C29" s="178">
        <v>432</v>
      </c>
      <c r="D29" s="178">
        <v>37</v>
      </c>
      <c r="E29" s="179" t="s">
        <v>576</v>
      </c>
      <c r="F29" s="179" t="s">
        <v>576</v>
      </c>
      <c r="G29" s="179" t="s">
        <v>576</v>
      </c>
      <c r="H29" s="179" t="s">
        <v>576</v>
      </c>
      <c r="I29" s="179" t="s">
        <v>576</v>
      </c>
      <c r="J29" s="179" t="s">
        <v>36</v>
      </c>
      <c r="K29" s="179" t="s">
        <v>576</v>
      </c>
      <c r="L29" s="179" t="s">
        <v>576</v>
      </c>
      <c r="M29" s="179" t="s">
        <v>66</v>
      </c>
    </row>
    <row r="30" spans="1:13" x14ac:dyDescent="0.3">
      <c r="A30" s="129" t="s">
        <v>133</v>
      </c>
      <c r="B30" s="129" t="s">
        <v>134</v>
      </c>
      <c r="C30" s="178">
        <v>312</v>
      </c>
      <c r="D30" s="178">
        <v>10</v>
      </c>
      <c r="E30" s="179" t="s">
        <v>576</v>
      </c>
      <c r="F30" s="179" t="s">
        <v>576</v>
      </c>
      <c r="G30" s="179" t="s">
        <v>66</v>
      </c>
      <c r="H30" s="179" t="s">
        <v>576</v>
      </c>
      <c r="I30" s="179" t="s">
        <v>66</v>
      </c>
      <c r="J30" s="179" t="s">
        <v>577</v>
      </c>
      <c r="K30" s="179" t="s">
        <v>66</v>
      </c>
      <c r="L30" s="179" t="s">
        <v>576</v>
      </c>
      <c r="M30" s="179" t="s">
        <v>66</v>
      </c>
    </row>
    <row r="31" spans="1:13" x14ac:dyDescent="0.3">
      <c r="A31" s="129" t="s">
        <v>135</v>
      </c>
      <c r="B31" s="129" t="s">
        <v>136</v>
      </c>
      <c r="C31" s="178">
        <v>435</v>
      </c>
      <c r="D31" s="178">
        <v>6</v>
      </c>
      <c r="E31" s="179" t="s">
        <v>576</v>
      </c>
      <c r="F31" s="179" t="s">
        <v>576</v>
      </c>
      <c r="G31" s="179" t="s">
        <v>576</v>
      </c>
      <c r="H31" s="179" t="s">
        <v>576</v>
      </c>
      <c r="I31" s="179" t="s">
        <v>66</v>
      </c>
      <c r="J31" s="179" t="s">
        <v>578</v>
      </c>
      <c r="K31" s="179" t="s">
        <v>66</v>
      </c>
      <c r="L31" s="179" t="s">
        <v>576</v>
      </c>
      <c r="M31" s="179" t="s">
        <v>66</v>
      </c>
    </row>
    <row r="32" spans="1:13" x14ac:dyDescent="0.3">
      <c r="A32" s="129" t="s">
        <v>137</v>
      </c>
      <c r="B32" s="129" t="s">
        <v>138</v>
      </c>
      <c r="C32" s="178">
        <v>956</v>
      </c>
      <c r="D32" s="178">
        <v>34</v>
      </c>
      <c r="E32" s="179" t="s">
        <v>66</v>
      </c>
      <c r="F32" s="179" t="s">
        <v>66</v>
      </c>
      <c r="G32" s="179" t="s">
        <v>66</v>
      </c>
      <c r="H32" s="179" t="s">
        <v>576</v>
      </c>
      <c r="I32" s="179" t="s">
        <v>66</v>
      </c>
      <c r="J32" s="179" t="s">
        <v>577</v>
      </c>
      <c r="K32" s="179" t="s">
        <v>66</v>
      </c>
      <c r="L32" s="179" t="s">
        <v>576</v>
      </c>
      <c r="M32" s="179" t="s">
        <v>66</v>
      </c>
    </row>
    <row r="33" spans="1:13" x14ac:dyDescent="0.3">
      <c r="A33" s="129" t="s">
        <v>139</v>
      </c>
      <c r="B33" s="129" t="s">
        <v>140</v>
      </c>
      <c r="C33" s="178">
        <v>666</v>
      </c>
      <c r="D33" s="178">
        <v>15</v>
      </c>
      <c r="E33" s="179" t="s">
        <v>66</v>
      </c>
      <c r="F33" s="179" t="s">
        <v>590</v>
      </c>
      <c r="G33" s="179" t="s">
        <v>576</v>
      </c>
      <c r="H33" s="179" t="s">
        <v>576</v>
      </c>
      <c r="I33" s="179" t="s">
        <v>66</v>
      </c>
      <c r="J33" s="179" t="s">
        <v>579</v>
      </c>
      <c r="K33" s="179" t="s">
        <v>576</v>
      </c>
      <c r="L33" s="179" t="s">
        <v>576</v>
      </c>
      <c r="M33" s="179" t="s">
        <v>66</v>
      </c>
    </row>
    <row r="34" spans="1:13" x14ac:dyDescent="0.3">
      <c r="A34" s="129" t="s">
        <v>141</v>
      </c>
      <c r="B34" s="129" t="s">
        <v>142</v>
      </c>
      <c r="C34" s="178">
        <v>338</v>
      </c>
      <c r="D34" s="178">
        <v>4</v>
      </c>
      <c r="E34" s="179" t="s">
        <v>576</v>
      </c>
      <c r="F34" s="179" t="s">
        <v>576</v>
      </c>
      <c r="G34" s="179" t="s">
        <v>576</v>
      </c>
      <c r="H34" s="179" t="s">
        <v>576</v>
      </c>
      <c r="I34" s="179" t="s">
        <v>66</v>
      </c>
      <c r="J34" s="179" t="s">
        <v>36</v>
      </c>
      <c r="K34" s="179" t="s">
        <v>576</v>
      </c>
      <c r="L34" s="179" t="s">
        <v>576</v>
      </c>
      <c r="M34" s="179" t="s">
        <v>576</v>
      </c>
    </row>
    <row r="35" spans="1:13" ht="27" x14ac:dyDescent="0.3">
      <c r="A35" s="129" t="s">
        <v>143</v>
      </c>
      <c r="B35" s="129" t="s">
        <v>144</v>
      </c>
      <c r="C35" s="178">
        <v>394</v>
      </c>
      <c r="D35" s="178">
        <v>23</v>
      </c>
      <c r="E35" s="179" t="s">
        <v>576</v>
      </c>
      <c r="F35" s="179" t="s">
        <v>588</v>
      </c>
      <c r="G35" s="179" t="s">
        <v>576</v>
      </c>
      <c r="H35" s="179" t="s">
        <v>576</v>
      </c>
      <c r="I35" s="179" t="s">
        <v>66</v>
      </c>
      <c r="J35" s="179" t="s">
        <v>36</v>
      </c>
      <c r="K35" s="179" t="s">
        <v>576</v>
      </c>
      <c r="L35" s="179" t="s">
        <v>576</v>
      </c>
      <c r="M35" s="179" t="s">
        <v>66</v>
      </c>
    </row>
    <row r="36" spans="1:13" x14ac:dyDescent="0.3">
      <c r="A36" s="129" t="s">
        <v>145</v>
      </c>
      <c r="B36" s="129" t="s">
        <v>146</v>
      </c>
      <c r="C36" s="178">
        <v>404</v>
      </c>
      <c r="D36" s="178">
        <v>36</v>
      </c>
      <c r="E36" s="179" t="s">
        <v>576</v>
      </c>
      <c r="F36" s="179" t="s">
        <v>576</v>
      </c>
      <c r="G36" s="179" t="s">
        <v>576</v>
      </c>
      <c r="H36" s="179" t="s">
        <v>576</v>
      </c>
      <c r="I36" s="179" t="s">
        <v>66</v>
      </c>
      <c r="J36" s="179" t="s">
        <v>36</v>
      </c>
      <c r="K36" s="179" t="s">
        <v>576</v>
      </c>
      <c r="L36" s="179" t="s">
        <v>576</v>
      </c>
      <c r="M36" s="179" t="s">
        <v>66</v>
      </c>
    </row>
    <row r="37" spans="1:13" x14ac:dyDescent="0.3">
      <c r="A37" s="129" t="s">
        <v>147</v>
      </c>
      <c r="B37" s="129" t="s">
        <v>148</v>
      </c>
      <c r="C37" s="178">
        <v>361</v>
      </c>
      <c r="D37" s="178">
        <v>14</v>
      </c>
      <c r="E37" s="179" t="s">
        <v>66</v>
      </c>
      <c r="F37" s="179" t="s">
        <v>576</v>
      </c>
      <c r="G37" s="179" t="s">
        <v>576</v>
      </c>
      <c r="H37" s="179" t="s">
        <v>576</v>
      </c>
      <c r="I37" s="179" t="s">
        <v>66</v>
      </c>
      <c r="J37" s="179" t="s">
        <v>36</v>
      </c>
      <c r="K37" s="179" t="s">
        <v>576</v>
      </c>
      <c r="L37" s="179" t="s">
        <v>576</v>
      </c>
      <c r="M37" s="179" t="s">
        <v>66</v>
      </c>
    </row>
    <row r="38" spans="1:13" x14ac:dyDescent="0.3">
      <c r="A38" s="129" t="s">
        <v>149</v>
      </c>
      <c r="B38" s="129" t="s">
        <v>150</v>
      </c>
      <c r="C38" s="178">
        <v>1133</v>
      </c>
      <c r="D38" s="178">
        <v>41</v>
      </c>
      <c r="E38" s="179" t="s">
        <v>66</v>
      </c>
      <c r="F38" s="179" t="s">
        <v>66</v>
      </c>
      <c r="G38" s="179" t="s">
        <v>66</v>
      </c>
      <c r="H38" s="179" t="s">
        <v>576</v>
      </c>
      <c r="I38" s="179" t="s">
        <v>66</v>
      </c>
      <c r="J38" s="179" t="s">
        <v>577</v>
      </c>
      <c r="K38" s="179" t="s">
        <v>66</v>
      </c>
      <c r="L38" s="179" t="s">
        <v>576</v>
      </c>
      <c r="M38" s="179" t="s">
        <v>66</v>
      </c>
    </row>
    <row r="39" spans="1:13" ht="27" x14ac:dyDescent="0.3">
      <c r="A39" s="129" t="s">
        <v>151</v>
      </c>
      <c r="B39" s="129" t="s">
        <v>152</v>
      </c>
      <c r="C39" s="178">
        <v>1013</v>
      </c>
      <c r="D39" s="178">
        <v>52</v>
      </c>
      <c r="E39" s="179" t="s">
        <v>576</v>
      </c>
      <c r="F39" s="179" t="s">
        <v>613</v>
      </c>
      <c r="G39" s="179" t="s">
        <v>66</v>
      </c>
      <c r="H39" s="179" t="s">
        <v>576</v>
      </c>
      <c r="I39" s="179" t="s">
        <v>66</v>
      </c>
      <c r="J39" s="179" t="s">
        <v>577</v>
      </c>
      <c r="K39" s="179" t="s">
        <v>576</v>
      </c>
      <c r="L39" s="179" t="s">
        <v>576</v>
      </c>
      <c r="M39" s="179" t="s">
        <v>66</v>
      </c>
    </row>
    <row r="40" spans="1:13" x14ac:dyDescent="0.3">
      <c r="A40" s="129" t="s">
        <v>153</v>
      </c>
      <c r="B40" s="129" t="s">
        <v>154</v>
      </c>
      <c r="C40" s="178">
        <v>1643</v>
      </c>
      <c r="D40" s="178">
        <v>15</v>
      </c>
      <c r="E40" s="179" t="s">
        <v>576</v>
      </c>
      <c r="F40" s="179" t="s">
        <v>576</v>
      </c>
      <c r="G40" s="179" t="s">
        <v>576</v>
      </c>
      <c r="H40" s="179" t="s">
        <v>576</v>
      </c>
      <c r="I40" s="179" t="s">
        <v>576</v>
      </c>
      <c r="J40" s="179" t="s">
        <v>579</v>
      </c>
      <c r="K40" s="179" t="s">
        <v>576</v>
      </c>
      <c r="L40" s="179" t="s">
        <v>576</v>
      </c>
      <c r="M40" s="179" t="s">
        <v>576</v>
      </c>
    </row>
    <row r="41" spans="1:13" x14ac:dyDescent="0.3">
      <c r="A41" s="129" t="s">
        <v>155</v>
      </c>
      <c r="B41" s="129" t="s">
        <v>156</v>
      </c>
      <c r="C41" s="178">
        <v>259</v>
      </c>
      <c r="D41" s="178">
        <v>14</v>
      </c>
      <c r="E41" s="179" t="s">
        <v>576</v>
      </c>
      <c r="F41" s="179" t="s">
        <v>66</v>
      </c>
      <c r="G41" s="179" t="s">
        <v>66</v>
      </c>
      <c r="H41" s="179" t="s">
        <v>576</v>
      </c>
      <c r="I41" s="179" t="s">
        <v>66</v>
      </c>
      <c r="J41" s="179" t="s">
        <v>577</v>
      </c>
      <c r="K41" s="179" t="s">
        <v>66</v>
      </c>
      <c r="L41" s="179" t="s">
        <v>576</v>
      </c>
      <c r="M41" s="179" t="s">
        <v>66</v>
      </c>
    </row>
    <row r="42" spans="1:13" x14ac:dyDescent="0.3">
      <c r="A42" s="129" t="s">
        <v>157</v>
      </c>
      <c r="B42" s="129" t="s">
        <v>158</v>
      </c>
      <c r="C42" s="178">
        <v>329</v>
      </c>
      <c r="D42" s="178">
        <v>12</v>
      </c>
      <c r="E42" s="179" t="s">
        <v>576</v>
      </c>
      <c r="F42" s="179" t="s">
        <v>576</v>
      </c>
      <c r="G42" s="179" t="s">
        <v>576</v>
      </c>
      <c r="H42" s="179" t="s">
        <v>576</v>
      </c>
      <c r="I42" s="179" t="s">
        <v>576</v>
      </c>
      <c r="J42" s="179" t="s">
        <v>579</v>
      </c>
      <c r="K42" s="179" t="s">
        <v>576</v>
      </c>
      <c r="L42" s="179" t="s">
        <v>576</v>
      </c>
      <c r="M42" s="179" t="s">
        <v>66</v>
      </c>
    </row>
    <row r="43" spans="1:13" x14ac:dyDescent="0.3">
      <c r="A43" s="129" t="s">
        <v>159</v>
      </c>
      <c r="B43" s="129" t="s">
        <v>160</v>
      </c>
      <c r="C43" s="178">
        <v>2345</v>
      </c>
      <c r="D43" s="178">
        <v>163</v>
      </c>
      <c r="E43" s="179" t="s">
        <v>66</v>
      </c>
      <c r="F43" s="179" t="s">
        <v>66</v>
      </c>
      <c r="G43" s="179" t="s">
        <v>66</v>
      </c>
      <c r="H43" s="179" t="s">
        <v>576</v>
      </c>
      <c r="I43" s="179" t="s">
        <v>66</v>
      </c>
      <c r="J43" s="179" t="s">
        <v>577</v>
      </c>
      <c r="K43" s="179" t="s">
        <v>66</v>
      </c>
      <c r="L43" s="179" t="s">
        <v>66</v>
      </c>
      <c r="M43" s="179" t="s">
        <v>66</v>
      </c>
    </row>
    <row r="44" spans="1:13" x14ac:dyDescent="0.3">
      <c r="A44" s="129" t="s">
        <v>161</v>
      </c>
      <c r="B44" s="129" t="s">
        <v>162</v>
      </c>
      <c r="C44" s="178">
        <v>216</v>
      </c>
      <c r="D44" s="178">
        <v>17</v>
      </c>
      <c r="E44" s="179" t="s">
        <v>576</v>
      </c>
      <c r="F44" s="179" t="s">
        <v>576</v>
      </c>
      <c r="G44" s="179" t="s">
        <v>576</v>
      </c>
      <c r="H44" s="179" t="s">
        <v>576</v>
      </c>
      <c r="I44" s="179" t="s">
        <v>66</v>
      </c>
      <c r="J44" s="179" t="s">
        <v>36</v>
      </c>
      <c r="K44" s="179" t="s">
        <v>576</v>
      </c>
      <c r="L44" s="179" t="s">
        <v>576</v>
      </c>
      <c r="M44" s="179" t="s">
        <v>66</v>
      </c>
    </row>
    <row r="45" spans="1:13" x14ac:dyDescent="0.3">
      <c r="A45" s="129" t="s">
        <v>163</v>
      </c>
      <c r="B45" s="129" t="s">
        <v>164</v>
      </c>
      <c r="C45" s="178">
        <v>777</v>
      </c>
      <c r="D45" s="178">
        <v>68</v>
      </c>
      <c r="E45" s="179" t="s">
        <v>66</v>
      </c>
      <c r="F45" s="179" t="s">
        <v>576</v>
      </c>
      <c r="G45" s="179" t="s">
        <v>66</v>
      </c>
      <c r="H45" s="179" t="s">
        <v>576</v>
      </c>
      <c r="I45" s="179" t="s">
        <v>66</v>
      </c>
      <c r="J45" s="179" t="s">
        <v>578</v>
      </c>
      <c r="K45" s="179" t="s">
        <v>66</v>
      </c>
      <c r="L45" s="179" t="s">
        <v>576</v>
      </c>
      <c r="M45" s="179" t="s">
        <v>66</v>
      </c>
    </row>
    <row r="46" spans="1:13" x14ac:dyDescent="0.3">
      <c r="A46" s="129" t="s">
        <v>165</v>
      </c>
      <c r="B46" s="129" t="s">
        <v>166</v>
      </c>
      <c r="C46" s="178">
        <v>597</v>
      </c>
      <c r="D46" s="178">
        <v>11</v>
      </c>
      <c r="E46" s="179" t="s">
        <v>66</v>
      </c>
      <c r="F46" s="179" t="s">
        <v>576</v>
      </c>
      <c r="G46" s="179" t="s">
        <v>576</v>
      </c>
      <c r="H46" s="179" t="s">
        <v>576</v>
      </c>
      <c r="I46" s="179" t="s">
        <v>66</v>
      </c>
      <c r="J46" s="179" t="s">
        <v>579</v>
      </c>
      <c r="K46" s="179" t="s">
        <v>576</v>
      </c>
      <c r="L46" s="179" t="s">
        <v>576</v>
      </c>
      <c r="M46" s="179" t="s">
        <v>66</v>
      </c>
    </row>
    <row r="47" spans="1:13" x14ac:dyDescent="0.3">
      <c r="A47" s="129" t="s">
        <v>167</v>
      </c>
      <c r="B47" s="129" t="s">
        <v>168</v>
      </c>
      <c r="C47" s="178">
        <v>259</v>
      </c>
      <c r="D47" s="178">
        <v>0</v>
      </c>
      <c r="E47" s="179" t="s">
        <v>576</v>
      </c>
      <c r="F47" s="179" t="s">
        <v>576</v>
      </c>
      <c r="G47" s="179" t="s">
        <v>66</v>
      </c>
      <c r="H47" s="179" t="s">
        <v>576</v>
      </c>
      <c r="I47" s="179" t="s">
        <v>576</v>
      </c>
      <c r="J47" s="179" t="s">
        <v>36</v>
      </c>
      <c r="K47" s="179" t="s">
        <v>576</v>
      </c>
      <c r="L47" s="179" t="s">
        <v>576</v>
      </c>
      <c r="M47" s="179" t="s">
        <v>66</v>
      </c>
    </row>
    <row r="48" spans="1:13" x14ac:dyDescent="0.3">
      <c r="A48" s="129" t="s">
        <v>169</v>
      </c>
      <c r="B48" s="129" t="s">
        <v>170</v>
      </c>
      <c r="C48" s="178">
        <v>549</v>
      </c>
      <c r="D48" s="178">
        <v>26</v>
      </c>
      <c r="E48" s="179" t="s">
        <v>576</v>
      </c>
      <c r="F48" s="179" t="s">
        <v>576</v>
      </c>
      <c r="G48" s="179" t="s">
        <v>576</v>
      </c>
      <c r="H48" s="179" t="s">
        <v>576</v>
      </c>
      <c r="I48" s="179" t="s">
        <v>66</v>
      </c>
      <c r="J48" s="179" t="s">
        <v>577</v>
      </c>
      <c r="K48" s="179" t="s">
        <v>66</v>
      </c>
      <c r="L48" s="179" t="s">
        <v>576</v>
      </c>
      <c r="M48" s="179" t="s">
        <v>66</v>
      </c>
    </row>
    <row r="49" spans="1:13" x14ac:dyDescent="0.3">
      <c r="A49" s="129" t="s">
        <v>171</v>
      </c>
      <c r="B49" s="129" t="s">
        <v>172</v>
      </c>
      <c r="C49" s="178">
        <v>159</v>
      </c>
      <c r="D49" s="178">
        <v>2</v>
      </c>
      <c r="E49" s="179" t="s">
        <v>576</v>
      </c>
      <c r="F49" s="179" t="s">
        <v>576</v>
      </c>
      <c r="G49" s="179" t="s">
        <v>576</v>
      </c>
      <c r="H49" s="179" t="s">
        <v>576</v>
      </c>
      <c r="I49" s="179" t="s">
        <v>66</v>
      </c>
      <c r="J49" s="179" t="s">
        <v>36</v>
      </c>
      <c r="K49" s="179" t="s">
        <v>576</v>
      </c>
      <c r="L49" s="179" t="s">
        <v>576</v>
      </c>
      <c r="M49" s="179" t="s">
        <v>576</v>
      </c>
    </row>
    <row r="50" spans="1:13" x14ac:dyDescent="0.3">
      <c r="A50" s="129" t="s">
        <v>173</v>
      </c>
      <c r="B50" s="129" t="s">
        <v>174</v>
      </c>
      <c r="C50" s="178">
        <v>365</v>
      </c>
      <c r="D50" s="178">
        <v>3</v>
      </c>
      <c r="E50" s="179" t="s">
        <v>576</v>
      </c>
      <c r="F50" s="179" t="s">
        <v>576</v>
      </c>
      <c r="G50" s="179" t="s">
        <v>576</v>
      </c>
      <c r="H50" s="179" t="s">
        <v>576</v>
      </c>
      <c r="I50" s="179" t="s">
        <v>66</v>
      </c>
      <c r="J50" s="179" t="s">
        <v>36</v>
      </c>
      <c r="K50" s="179" t="s">
        <v>576</v>
      </c>
      <c r="L50" s="179" t="s">
        <v>576</v>
      </c>
      <c r="M50" s="179" t="s">
        <v>576</v>
      </c>
    </row>
    <row r="51" spans="1:13" x14ac:dyDescent="0.3">
      <c r="A51" s="129" t="s">
        <v>175</v>
      </c>
      <c r="B51" s="129" t="s">
        <v>176</v>
      </c>
      <c r="C51" s="178">
        <v>361</v>
      </c>
      <c r="D51" s="178">
        <v>0</v>
      </c>
      <c r="E51" s="179" t="s">
        <v>576</v>
      </c>
      <c r="F51" s="179" t="s">
        <v>576</v>
      </c>
      <c r="G51" s="179" t="s">
        <v>576</v>
      </c>
      <c r="H51" s="179" t="s">
        <v>576</v>
      </c>
      <c r="I51" s="179" t="s">
        <v>576</v>
      </c>
      <c r="J51" s="179" t="s">
        <v>36</v>
      </c>
      <c r="K51" s="179" t="s">
        <v>576</v>
      </c>
      <c r="L51" s="179" t="s">
        <v>576</v>
      </c>
      <c r="M51" s="179" t="s">
        <v>576</v>
      </c>
    </row>
    <row r="52" spans="1:13" x14ac:dyDescent="0.3">
      <c r="A52" s="129" t="s">
        <v>177</v>
      </c>
      <c r="B52" s="129" t="s">
        <v>178</v>
      </c>
      <c r="C52" s="178">
        <v>1060</v>
      </c>
      <c r="D52" s="178">
        <v>38</v>
      </c>
      <c r="E52" s="179" t="s">
        <v>66</v>
      </c>
      <c r="F52" s="179" t="s">
        <v>66</v>
      </c>
      <c r="G52" s="179" t="s">
        <v>66</v>
      </c>
      <c r="H52" s="179" t="s">
        <v>576</v>
      </c>
      <c r="I52" s="179" t="s">
        <v>66</v>
      </c>
      <c r="J52" s="179" t="s">
        <v>577</v>
      </c>
      <c r="K52" s="179" t="s">
        <v>66</v>
      </c>
      <c r="L52" s="179" t="s">
        <v>66</v>
      </c>
      <c r="M52" s="179" t="s">
        <v>66</v>
      </c>
    </row>
    <row r="53" spans="1:13" x14ac:dyDescent="0.3">
      <c r="A53" s="129" t="s">
        <v>179</v>
      </c>
      <c r="B53" s="129" t="s">
        <v>180</v>
      </c>
      <c r="C53" s="178">
        <v>300</v>
      </c>
      <c r="D53" s="178">
        <v>0</v>
      </c>
      <c r="E53" s="179" t="s">
        <v>576</v>
      </c>
      <c r="F53" s="179" t="s">
        <v>576</v>
      </c>
      <c r="G53" s="179" t="s">
        <v>576</v>
      </c>
      <c r="H53" s="179" t="s">
        <v>576</v>
      </c>
      <c r="I53" s="179" t="s">
        <v>576</v>
      </c>
      <c r="J53" s="179" t="s">
        <v>36</v>
      </c>
      <c r="K53" s="179" t="s">
        <v>576</v>
      </c>
      <c r="L53" s="179" t="s">
        <v>576</v>
      </c>
      <c r="M53" s="179" t="s">
        <v>576</v>
      </c>
    </row>
    <row r="54" spans="1:13" x14ac:dyDescent="0.3">
      <c r="A54" s="129" t="s">
        <v>181</v>
      </c>
      <c r="B54" s="129" t="s">
        <v>182</v>
      </c>
      <c r="C54" s="178">
        <v>144</v>
      </c>
      <c r="D54" s="178">
        <v>4</v>
      </c>
      <c r="E54" s="179" t="s">
        <v>576</v>
      </c>
      <c r="F54" s="179" t="s">
        <v>576</v>
      </c>
      <c r="G54" s="179" t="s">
        <v>576</v>
      </c>
      <c r="H54" s="179" t="s">
        <v>576</v>
      </c>
      <c r="I54" s="179" t="s">
        <v>66</v>
      </c>
      <c r="J54" s="179" t="s">
        <v>36</v>
      </c>
      <c r="K54" s="179" t="s">
        <v>576</v>
      </c>
      <c r="L54" s="179" t="s">
        <v>576</v>
      </c>
      <c r="M54" s="179" t="s">
        <v>576</v>
      </c>
    </row>
    <row r="55" spans="1:13" x14ac:dyDescent="0.3">
      <c r="A55" s="129" t="s">
        <v>183</v>
      </c>
      <c r="B55" s="129" t="s">
        <v>184</v>
      </c>
      <c r="C55" s="178">
        <v>606</v>
      </c>
      <c r="D55" s="178">
        <v>65</v>
      </c>
      <c r="E55" s="179" t="s">
        <v>66</v>
      </c>
      <c r="F55" s="179" t="s">
        <v>66</v>
      </c>
      <c r="G55" s="179" t="s">
        <v>66</v>
      </c>
      <c r="H55" s="179" t="s">
        <v>576</v>
      </c>
      <c r="I55" s="179" t="s">
        <v>66</v>
      </c>
      <c r="J55" s="179" t="s">
        <v>579</v>
      </c>
      <c r="K55" s="179" t="s">
        <v>576</v>
      </c>
      <c r="L55" s="179" t="s">
        <v>66</v>
      </c>
      <c r="M55" s="179" t="s">
        <v>66</v>
      </c>
    </row>
    <row r="56" spans="1:13" x14ac:dyDescent="0.3">
      <c r="A56" s="129" t="s">
        <v>185</v>
      </c>
      <c r="B56" s="129" t="s">
        <v>186</v>
      </c>
      <c r="C56" s="178">
        <v>404</v>
      </c>
      <c r="D56" s="178">
        <v>13</v>
      </c>
      <c r="E56" s="179" t="s">
        <v>576</v>
      </c>
      <c r="F56" s="179" t="s">
        <v>576</v>
      </c>
      <c r="G56" s="179" t="s">
        <v>576</v>
      </c>
      <c r="H56" s="179" t="s">
        <v>576</v>
      </c>
      <c r="I56" s="179" t="s">
        <v>576</v>
      </c>
      <c r="J56" s="179" t="s">
        <v>36</v>
      </c>
      <c r="K56" s="179" t="s">
        <v>576</v>
      </c>
      <c r="L56" s="179" t="s">
        <v>576</v>
      </c>
      <c r="M56" s="179" t="s">
        <v>576</v>
      </c>
    </row>
    <row r="57" spans="1:13" x14ac:dyDescent="0.3">
      <c r="A57" s="129" t="s">
        <v>187</v>
      </c>
      <c r="B57" s="129" t="s">
        <v>188</v>
      </c>
      <c r="C57" s="178">
        <v>318</v>
      </c>
      <c r="D57" s="178">
        <v>22</v>
      </c>
      <c r="E57" s="179" t="s">
        <v>576</v>
      </c>
      <c r="F57" s="179" t="s">
        <v>576</v>
      </c>
      <c r="G57" s="179" t="s">
        <v>576</v>
      </c>
      <c r="H57" s="179" t="s">
        <v>576</v>
      </c>
      <c r="I57" s="179" t="s">
        <v>576</v>
      </c>
      <c r="J57" s="179" t="s">
        <v>579</v>
      </c>
      <c r="K57" s="179" t="s">
        <v>576</v>
      </c>
      <c r="L57" s="179" t="s">
        <v>576</v>
      </c>
      <c r="M57" s="179" t="s">
        <v>66</v>
      </c>
    </row>
    <row r="58" spans="1:13" x14ac:dyDescent="0.3">
      <c r="A58" s="129" t="s">
        <v>189</v>
      </c>
      <c r="B58" s="129" t="s">
        <v>190</v>
      </c>
      <c r="C58" s="178">
        <v>257</v>
      </c>
      <c r="D58" s="178">
        <v>8</v>
      </c>
      <c r="E58" s="179" t="s">
        <v>576</v>
      </c>
      <c r="F58" s="179" t="s">
        <v>576</v>
      </c>
      <c r="G58" s="179" t="s">
        <v>576</v>
      </c>
      <c r="H58" s="179" t="s">
        <v>576</v>
      </c>
      <c r="I58" s="179" t="s">
        <v>576</v>
      </c>
      <c r="J58" s="134" t="s">
        <v>36</v>
      </c>
      <c r="K58" s="134" t="s">
        <v>576</v>
      </c>
      <c r="L58" s="179" t="s">
        <v>576</v>
      </c>
      <c r="M58" s="179" t="s">
        <v>66</v>
      </c>
    </row>
    <row r="59" spans="1:13" x14ac:dyDescent="0.3">
      <c r="A59" s="129" t="s">
        <v>191</v>
      </c>
      <c r="B59" s="129" t="s">
        <v>192</v>
      </c>
      <c r="C59" s="178">
        <v>242</v>
      </c>
      <c r="D59" s="178">
        <v>11</v>
      </c>
      <c r="E59" s="179" t="s">
        <v>576</v>
      </c>
      <c r="F59" s="179" t="s">
        <v>576</v>
      </c>
      <c r="G59" s="179" t="s">
        <v>576</v>
      </c>
      <c r="H59" s="179" t="s">
        <v>576</v>
      </c>
      <c r="I59" s="179" t="s">
        <v>66</v>
      </c>
      <c r="J59" s="179" t="s">
        <v>36</v>
      </c>
      <c r="K59" s="179" t="s">
        <v>576</v>
      </c>
      <c r="L59" s="179" t="s">
        <v>576</v>
      </c>
      <c r="M59" s="179" t="s">
        <v>66</v>
      </c>
    </row>
    <row r="60" spans="1:13" x14ac:dyDescent="0.3">
      <c r="A60" s="129" t="s">
        <v>193</v>
      </c>
      <c r="B60" s="129" t="s">
        <v>194</v>
      </c>
      <c r="C60" s="178">
        <v>162</v>
      </c>
      <c r="D60" s="178">
        <v>0</v>
      </c>
      <c r="E60" s="179" t="s">
        <v>576</v>
      </c>
      <c r="F60" s="179" t="s">
        <v>576</v>
      </c>
      <c r="G60" s="179" t="s">
        <v>576</v>
      </c>
      <c r="H60" s="179" t="s">
        <v>576</v>
      </c>
      <c r="I60" s="179" t="s">
        <v>576</v>
      </c>
      <c r="J60" s="179" t="s">
        <v>36</v>
      </c>
      <c r="K60" s="179" t="s">
        <v>576</v>
      </c>
      <c r="L60" s="179" t="s">
        <v>576</v>
      </c>
      <c r="M60" s="179" t="s">
        <v>576</v>
      </c>
    </row>
    <row r="61" spans="1:13" ht="27" x14ac:dyDescent="0.3">
      <c r="A61" s="129" t="s">
        <v>195</v>
      </c>
      <c r="B61" s="129" t="s">
        <v>196</v>
      </c>
      <c r="C61" s="178">
        <v>864</v>
      </c>
      <c r="D61" s="178">
        <v>25</v>
      </c>
      <c r="E61" s="179" t="s">
        <v>66</v>
      </c>
      <c r="F61" s="179" t="s">
        <v>591</v>
      </c>
      <c r="G61" s="179" t="s">
        <v>66</v>
      </c>
      <c r="H61" s="179" t="s">
        <v>576</v>
      </c>
      <c r="I61" s="179" t="s">
        <v>66</v>
      </c>
      <c r="J61" s="179" t="s">
        <v>36</v>
      </c>
      <c r="K61" s="179" t="s">
        <v>576</v>
      </c>
      <c r="L61" s="179" t="s">
        <v>576</v>
      </c>
      <c r="M61" s="179" t="s">
        <v>66</v>
      </c>
    </row>
    <row r="62" spans="1:13" x14ac:dyDescent="0.3">
      <c r="A62" s="129" t="s">
        <v>197</v>
      </c>
      <c r="B62" s="129" t="s">
        <v>198</v>
      </c>
      <c r="C62" s="178">
        <v>2740</v>
      </c>
      <c r="D62" s="178">
        <v>150</v>
      </c>
      <c r="E62" s="179" t="s">
        <v>66</v>
      </c>
      <c r="F62" s="179" t="s">
        <v>66</v>
      </c>
      <c r="G62" s="179" t="s">
        <v>66</v>
      </c>
      <c r="H62" s="179" t="s">
        <v>576</v>
      </c>
      <c r="I62" s="179" t="s">
        <v>66</v>
      </c>
      <c r="J62" s="179" t="s">
        <v>578</v>
      </c>
      <c r="K62" s="179" t="s">
        <v>66</v>
      </c>
      <c r="L62" s="179" t="s">
        <v>66</v>
      </c>
      <c r="M62" s="179" t="s">
        <v>66</v>
      </c>
    </row>
    <row r="63" spans="1:13" x14ac:dyDescent="0.3">
      <c r="A63" s="129" t="s">
        <v>199</v>
      </c>
      <c r="B63" s="129" t="s">
        <v>200</v>
      </c>
      <c r="C63" s="178">
        <v>107</v>
      </c>
      <c r="D63" s="178">
        <v>5</v>
      </c>
      <c r="E63" s="179" t="s">
        <v>576</v>
      </c>
      <c r="F63" s="179" t="s">
        <v>576</v>
      </c>
      <c r="G63" s="179" t="s">
        <v>576</v>
      </c>
      <c r="H63" s="179" t="s">
        <v>576</v>
      </c>
      <c r="I63" s="179" t="s">
        <v>576</v>
      </c>
      <c r="J63" s="179" t="s">
        <v>36</v>
      </c>
      <c r="K63" s="179" t="s">
        <v>576</v>
      </c>
      <c r="L63" s="179" t="s">
        <v>576</v>
      </c>
      <c r="M63" s="179" t="s">
        <v>576</v>
      </c>
    </row>
    <row r="64" spans="1:13" x14ac:dyDescent="0.3">
      <c r="A64" s="129" t="s">
        <v>201</v>
      </c>
      <c r="B64" s="129" t="s">
        <v>202</v>
      </c>
      <c r="C64" s="178">
        <v>647</v>
      </c>
      <c r="D64" s="178">
        <v>44</v>
      </c>
      <c r="E64" s="179" t="s">
        <v>576</v>
      </c>
      <c r="F64" s="179" t="s">
        <v>66</v>
      </c>
      <c r="G64" s="179" t="s">
        <v>66</v>
      </c>
      <c r="H64" s="179" t="s">
        <v>576</v>
      </c>
      <c r="I64" s="179" t="s">
        <v>66</v>
      </c>
      <c r="J64" s="179" t="s">
        <v>579</v>
      </c>
      <c r="K64" s="179" t="s">
        <v>576</v>
      </c>
      <c r="L64" s="179" t="s">
        <v>576</v>
      </c>
      <c r="M64" s="179" t="s">
        <v>66</v>
      </c>
    </row>
    <row r="65" spans="1:13" x14ac:dyDescent="0.3">
      <c r="A65" s="129" t="s">
        <v>203</v>
      </c>
      <c r="B65" s="129" t="s">
        <v>204</v>
      </c>
      <c r="C65" s="178">
        <v>1673</v>
      </c>
      <c r="D65" s="178">
        <v>60</v>
      </c>
      <c r="E65" s="179" t="s">
        <v>66</v>
      </c>
      <c r="F65" s="179" t="s">
        <v>66</v>
      </c>
      <c r="G65" s="179" t="s">
        <v>66</v>
      </c>
      <c r="H65" s="179" t="s">
        <v>576</v>
      </c>
      <c r="I65" s="179" t="s">
        <v>66</v>
      </c>
      <c r="J65" s="179" t="s">
        <v>577</v>
      </c>
      <c r="K65" s="179" t="s">
        <v>576</v>
      </c>
      <c r="L65" s="179" t="s">
        <v>66</v>
      </c>
      <c r="M65" s="179" t="s">
        <v>66</v>
      </c>
    </row>
    <row r="66" spans="1:13" ht="27" x14ac:dyDescent="0.3">
      <c r="A66" s="129" t="s">
        <v>205</v>
      </c>
      <c r="B66" s="129" t="s">
        <v>206</v>
      </c>
      <c r="C66" s="178">
        <v>1290</v>
      </c>
      <c r="D66" s="178">
        <v>131</v>
      </c>
      <c r="E66" s="179" t="s">
        <v>66</v>
      </c>
      <c r="F66" s="179" t="s">
        <v>588</v>
      </c>
      <c r="G66" s="179" t="s">
        <v>66</v>
      </c>
      <c r="H66" s="179" t="s">
        <v>576</v>
      </c>
      <c r="I66" s="179" t="s">
        <v>66</v>
      </c>
      <c r="J66" s="179" t="s">
        <v>578</v>
      </c>
      <c r="K66" s="179" t="s">
        <v>66</v>
      </c>
      <c r="L66" s="179" t="s">
        <v>66</v>
      </c>
      <c r="M66" s="179" t="s">
        <v>66</v>
      </c>
    </row>
    <row r="67" spans="1:13" x14ac:dyDescent="0.3">
      <c r="A67" s="129" t="s">
        <v>207</v>
      </c>
      <c r="B67" s="129" t="s">
        <v>208</v>
      </c>
      <c r="C67" s="178">
        <v>111</v>
      </c>
      <c r="D67" s="178">
        <v>0</v>
      </c>
      <c r="E67" s="179" t="s">
        <v>576</v>
      </c>
      <c r="F67" s="179" t="s">
        <v>576</v>
      </c>
      <c r="G67" s="179" t="s">
        <v>576</v>
      </c>
      <c r="H67" s="179" t="s">
        <v>576</v>
      </c>
      <c r="I67" s="179" t="s">
        <v>576</v>
      </c>
      <c r="J67" s="179" t="s">
        <v>36</v>
      </c>
      <c r="K67" s="179" t="s">
        <v>576</v>
      </c>
      <c r="L67" s="179" t="s">
        <v>576</v>
      </c>
      <c r="M67" s="179" t="s">
        <v>576</v>
      </c>
    </row>
    <row r="68" spans="1:13" x14ac:dyDescent="0.3">
      <c r="A68" s="129" t="s">
        <v>209</v>
      </c>
      <c r="B68" s="129" t="s">
        <v>210</v>
      </c>
      <c r="C68" s="178">
        <v>2118</v>
      </c>
      <c r="D68" s="178">
        <v>112</v>
      </c>
      <c r="E68" s="179" t="s">
        <v>66</v>
      </c>
      <c r="F68" s="179" t="s">
        <v>66</v>
      </c>
      <c r="G68" s="179" t="s">
        <v>66</v>
      </c>
      <c r="H68" s="179" t="s">
        <v>576</v>
      </c>
      <c r="I68" s="179" t="s">
        <v>66</v>
      </c>
      <c r="J68" s="179" t="s">
        <v>578</v>
      </c>
      <c r="K68" s="179" t="s">
        <v>66</v>
      </c>
      <c r="L68" s="179" t="s">
        <v>66</v>
      </c>
      <c r="M68" s="179" t="s">
        <v>66</v>
      </c>
    </row>
    <row r="69" spans="1:13" ht="27" x14ac:dyDescent="0.3">
      <c r="A69" s="129" t="s">
        <v>211</v>
      </c>
      <c r="B69" s="129" t="s">
        <v>212</v>
      </c>
      <c r="C69" s="178">
        <v>481</v>
      </c>
      <c r="D69" s="178">
        <v>0</v>
      </c>
      <c r="E69" s="179" t="s">
        <v>576</v>
      </c>
      <c r="F69" s="179" t="s">
        <v>599</v>
      </c>
      <c r="G69" s="179" t="s">
        <v>66</v>
      </c>
      <c r="H69" s="179" t="s">
        <v>576</v>
      </c>
      <c r="I69" s="179" t="s">
        <v>66</v>
      </c>
      <c r="J69" s="179" t="s">
        <v>577</v>
      </c>
      <c r="K69" s="179" t="s">
        <v>66</v>
      </c>
      <c r="L69" s="179" t="s">
        <v>576</v>
      </c>
      <c r="M69" s="179" t="s">
        <v>66</v>
      </c>
    </row>
    <row r="70" spans="1:13" x14ac:dyDescent="0.3">
      <c r="A70" s="129" t="s">
        <v>213</v>
      </c>
      <c r="B70" s="129" t="s">
        <v>214</v>
      </c>
      <c r="C70" s="178">
        <v>111</v>
      </c>
      <c r="D70" s="178">
        <v>4</v>
      </c>
      <c r="E70" s="179" t="s">
        <v>576</v>
      </c>
      <c r="F70" s="179" t="s">
        <v>576</v>
      </c>
      <c r="G70" s="179" t="s">
        <v>576</v>
      </c>
      <c r="H70" s="179" t="s">
        <v>576</v>
      </c>
      <c r="I70" s="179" t="s">
        <v>576</v>
      </c>
      <c r="J70" s="179" t="s">
        <v>577</v>
      </c>
      <c r="K70" s="179" t="s">
        <v>576</v>
      </c>
      <c r="L70" s="179" t="s">
        <v>576</v>
      </c>
      <c r="M70" s="179" t="s">
        <v>576</v>
      </c>
    </row>
    <row r="71" spans="1:13" x14ac:dyDescent="0.3">
      <c r="A71" s="129" t="s">
        <v>215</v>
      </c>
      <c r="B71" s="129" t="s">
        <v>216</v>
      </c>
      <c r="C71" s="178">
        <v>1584</v>
      </c>
      <c r="D71" s="178">
        <v>87</v>
      </c>
      <c r="E71" s="179" t="s">
        <v>66</v>
      </c>
      <c r="F71" s="179" t="s">
        <v>614</v>
      </c>
      <c r="G71" s="179" t="s">
        <v>66</v>
      </c>
      <c r="H71" s="179" t="s">
        <v>576</v>
      </c>
      <c r="I71" s="179" t="s">
        <v>66</v>
      </c>
      <c r="J71" s="179" t="s">
        <v>577</v>
      </c>
      <c r="K71" s="179" t="s">
        <v>576</v>
      </c>
      <c r="L71" s="179" t="s">
        <v>66</v>
      </c>
      <c r="M71" s="179" t="s">
        <v>66</v>
      </c>
    </row>
    <row r="72" spans="1:13" x14ac:dyDescent="0.3">
      <c r="A72" s="129" t="s">
        <v>217</v>
      </c>
      <c r="B72" s="129" t="s">
        <v>218</v>
      </c>
      <c r="C72" s="178">
        <v>687</v>
      </c>
      <c r="D72" s="178">
        <v>22</v>
      </c>
      <c r="E72" s="179" t="s">
        <v>66</v>
      </c>
      <c r="F72" s="179" t="s">
        <v>576</v>
      </c>
      <c r="G72" s="179" t="s">
        <v>66</v>
      </c>
      <c r="H72" s="179" t="s">
        <v>576</v>
      </c>
      <c r="I72" s="179" t="s">
        <v>66</v>
      </c>
      <c r="J72" s="179" t="s">
        <v>580</v>
      </c>
      <c r="K72" s="179" t="s">
        <v>576</v>
      </c>
      <c r="L72" s="179" t="s">
        <v>576</v>
      </c>
      <c r="M72" s="179" t="s">
        <v>66</v>
      </c>
    </row>
    <row r="73" spans="1:13" x14ac:dyDescent="0.3">
      <c r="A73" s="129" t="s">
        <v>219</v>
      </c>
      <c r="B73" s="129" t="s">
        <v>220</v>
      </c>
      <c r="C73" s="178">
        <v>518</v>
      </c>
      <c r="D73" s="178">
        <v>88</v>
      </c>
      <c r="E73" s="179" t="s">
        <v>576</v>
      </c>
      <c r="F73" s="179" t="s">
        <v>589</v>
      </c>
      <c r="G73" s="179" t="s">
        <v>576</v>
      </c>
      <c r="H73" s="179" t="s">
        <v>576</v>
      </c>
      <c r="I73" s="179" t="s">
        <v>66</v>
      </c>
      <c r="J73" s="179" t="s">
        <v>36</v>
      </c>
      <c r="K73" s="179" t="s">
        <v>576</v>
      </c>
      <c r="L73" s="179" t="s">
        <v>576</v>
      </c>
      <c r="M73" s="179" t="s">
        <v>576</v>
      </c>
    </row>
    <row r="74" spans="1:13" x14ac:dyDescent="0.3">
      <c r="A74" s="129" t="s">
        <v>221</v>
      </c>
      <c r="B74" s="129" t="s">
        <v>222</v>
      </c>
      <c r="C74" s="178">
        <v>334</v>
      </c>
      <c r="D74" s="178">
        <v>4</v>
      </c>
      <c r="E74" s="179" t="s">
        <v>576</v>
      </c>
      <c r="F74" s="179" t="s">
        <v>576</v>
      </c>
      <c r="G74" s="179" t="s">
        <v>66</v>
      </c>
      <c r="H74" s="179" t="s">
        <v>576</v>
      </c>
      <c r="I74" s="179" t="s">
        <v>66</v>
      </c>
      <c r="J74" s="179" t="s">
        <v>36</v>
      </c>
      <c r="K74" s="179" t="s">
        <v>576</v>
      </c>
      <c r="L74" s="179" t="s">
        <v>576</v>
      </c>
      <c r="M74" s="179" t="s">
        <v>66</v>
      </c>
    </row>
    <row r="75" spans="1:13" x14ac:dyDescent="0.3">
      <c r="A75" s="129" t="s">
        <v>223</v>
      </c>
      <c r="B75" s="129" t="s">
        <v>224</v>
      </c>
      <c r="C75" s="178">
        <v>1247</v>
      </c>
      <c r="D75" s="178">
        <v>65</v>
      </c>
      <c r="E75" s="179" t="s">
        <v>66</v>
      </c>
      <c r="F75" s="179" t="s">
        <v>66</v>
      </c>
      <c r="G75" s="179" t="s">
        <v>66</v>
      </c>
      <c r="H75" s="179" t="s">
        <v>576</v>
      </c>
      <c r="I75" s="179" t="s">
        <v>66</v>
      </c>
      <c r="J75" s="179" t="s">
        <v>577</v>
      </c>
      <c r="K75" s="179" t="s">
        <v>66</v>
      </c>
      <c r="L75" s="179" t="s">
        <v>576</v>
      </c>
      <c r="M75" s="179" t="s">
        <v>66</v>
      </c>
    </row>
    <row r="76" spans="1:13" x14ac:dyDescent="0.3">
      <c r="A76" s="129" t="s">
        <v>225</v>
      </c>
      <c r="B76" s="129" t="s">
        <v>226</v>
      </c>
      <c r="C76" s="178">
        <v>270</v>
      </c>
      <c r="D76" s="178">
        <v>9</v>
      </c>
      <c r="E76" s="179" t="s">
        <v>576</v>
      </c>
      <c r="F76" s="179" t="s">
        <v>576</v>
      </c>
      <c r="G76" s="179" t="s">
        <v>576</v>
      </c>
      <c r="H76" s="179" t="s">
        <v>576</v>
      </c>
      <c r="I76" s="179" t="s">
        <v>576</v>
      </c>
      <c r="J76" s="179" t="s">
        <v>36</v>
      </c>
      <c r="K76" s="179" t="s">
        <v>576</v>
      </c>
      <c r="L76" s="179" t="s">
        <v>576</v>
      </c>
      <c r="M76" s="179" t="s">
        <v>66</v>
      </c>
    </row>
    <row r="77" spans="1:13" ht="27" x14ac:dyDescent="0.3">
      <c r="A77" s="129" t="s">
        <v>227</v>
      </c>
      <c r="B77" s="129" t="s">
        <v>228</v>
      </c>
      <c r="C77" s="178">
        <v>223</v>
      </c>
      <c r="D77" s="178">
        <v>19</v>
      </c>
      <c r="E77" s="179" t="s">
        <v>576</v>
      </c>
      <c r="F77" s="179" t="s">
        <v>588</v>
      </c>
      <c r="G77" s="179" t="s">
        <v>66</v>
      </c>
      <c r="H77" s="179" t="s">
        <v>576</v>
      </c>
      <c r="I77" s="179" t="s">
        <v>66</v>
      </c>
      <c r="J77" s="179" t="s">
        <v>36</v>
      </c>
      <c r="K77" s="179" t="s">
        <v>576</v>
      </c>
      <c r="L77" s="179" t="s">
        <v>576</v>
      </c>
      <c r="M77" s="179" t="s">
        <v>66</v>
      </c>
    </row>
    <row r="78" spans="1:13" x14ac:dyDescent="0.3">
      <c r="A78" s="129" t="s">
        <v>229</v>
      </c>
      <c r="B78" s="129" t="s">
        <v>230</v>
      </c>
      <c r="C78" s="178">
        <v>530</v>
      </c>
      <c r="D78" s="178">
        <v>18</v>
      </c>
      <c r="E78" s="179" t="s">
        <v>576</v>
      </c>
      <c r="F78" s="179" t="s">
        <v>576</v>
      </c>
      <c r="G78" s="179" t="s">
        <v>576</v>
      </c>
      <c r="H78" s="179" t="s">
        <v>576</v>
      </c>
      <c r="I78" s="179" t="s">
        <v>66</v>
      </c>
      <c r="J78" s="179" t="s">
        <v>36</v>
      </c>
      <c r="K78" s="179" t="s">
        <v>576</v>
      </c>
      <c r="L78" s="179" t="s">
        <v>576</v>
      </c>
      <c r="M78" s="179" t="s">
        <v>66</v>
      </c>
    </row>
    <row r="79" spans="1:13" x14ac:dyDescent="0.3">
      <c r="A79" s="129" t="s">
        <v>231</v>
      </c>
      <c r="B79" s="129" t="s">
        <v>232</v>
      </c>
      <c r="C79" s="178">
        <v>429</v>
      </c>
      <c r="D79" s="178">
        <v>0</v>
      </c>
      <c r="E79" s="179" t="s">
        <v>576</v>
      </c>
      <c r="F79" s="179" t="s">
        <v>576</v>
      </c>
      <c r="G79" s="179" t="s">
        <v>576</v>
      </c>
      <c r="H79" s="179" t="s">
        <v>576</v>
      </c>
      <c r="I79" s="179" t="s">
        <v>576</v>
      </c>
      <c r="J79" s="179" t="s">
        <v>36</v>
      </c>
      <c r="K79" s="179" t="s">
        <v>576</v>
      </c>
      <c r="L79" s="179" t="s">
        <v>576</v>
      </c>
      <c r="M79" s="179" t="s">
        <v>576</v>
      </c>
    </row>
    <row r="80" spans="1:13" x14ac:dyDescent="0.3">
      <c r="A80" s="129" t="s">
        <v>233</v>
      </c>
      <c r="B80" s="129" t="s">
        <v>234</v>
      </c>
      <c r="C80" s="178">
        <v>765</v>
      </c>
      <c r="D80" s="178">
        <v>21</v>
      </c>
      <c r="E80" s="179" t="s">
        <v>66</v>
      </c>
      <c r="F80" s="179" t="s">
        <v>66</v>
      </c>
      <c r="G80" s="179" t="s">
        <v>66</v>
      </c>
      <c r="H80" s="179" t="s">
        <v>576</v>
      </c>
      <c r="I80" s="179" t="s">
        <v>66</v>
      </c>
      <c r="J80" s="179" t="s">
        <v>36</v>
      </c>
      <c r="K80" s="179" t="s">
        <v>576</v>
      </c>
      <c r="L80" s="179" t="s">
        <v>576</v>
      </c>
      <c r="M80" s="179" t="s">
        <v>66</v>
      </c>
    </row>
    <row r="81" spans="1:13" x14ac:dyDescent="0.3">
      <c r="A81" s="129" t="s">
        <v>235</v>
      </c>
      <c r="B81" s="129" t="s">
        <v>236</v>
      </c>
      <c r="C81" s="178">
        <v>365</v>
      </c>
      <c r="D81" s="178">
        <v>2</v>
      </c>
      <c r="E81" s="179" t="s">
        <v>576</v>
      </c>
      <c r="F81" s="179" t="s">
        <v>576</v>
      </c>
      <c r="G81" s="179" t="s">
        <v>576</v>
      </c>
      <c r="H81" s="179" t="s">
        <v>576</v>
      </c>
      <c r="I81" s="179" t="s">
        <v>576</v>
      </c>
      <c r="J81" s="179" t="s">
        <v>36</v>
      </c>
      <c r="K81" s="179" t="s">
        <v>576</v>
      </c>
      <c r="L81" s="179" t="s">
        <v>576</v>
      </c>
      <c r="M81" s="179" t="s">
        <v>66</v>
      </c>
    </row>
    <row r="82" spans="1:13" x14ac:dyDescent="0.3">
      <c r="A82" s="129" t="s">
        <v>237</v>
      </c>
      <c r="B82" s="129" t="s">
        <v>238</v>
      </c>
      <c r="C82" s="178">
        <v>149</v>
      </c>
      <c r="D82" s="178">
        <v>6</v>
      </c>
      <c r="E82" s="179" t="s">
        <v>576</v>
      </c>
      <c r="F82" s="179" t="s">
        <v>576</v>
      </c>
      <c r="G82" s="179" t="s">
        <v>66</v>
      </c>
      <c r="H82" s="179" t="s">
        <v>576</v>
      </c>
      <c r="I82" s="179" t="s">
        <v>576</v>
      </c>
      <c r="J82" s="179" t="s">
        <v>36</v>
      </c>
      <c r="K82" s="179" t="s">
        <v>576</v>
      </c>
      <c r="L82" s="179" t="s">
        <v>576</v>
      </c>
      <c r="M82" s="179" t="s">
        <v>66</v>
      </c>
    </row>
    <row r="83" spans="1:13" x14ac:dyDescent="0.3">
      <c r="A83" s="129" t="s">
        <v>239</v>
      </c>
      <c r="B83" s="129" t="s">
        <v>240</v>
      </c>
      <c r="C83" s="178">
        <v>1588</v>
      </c>
      <c r="D83" s="178">
        <v>77</v>
      </c>
      <c r="E83" s="179" t="s">
        <v>66</v>
      </c>
      <c r="F83" s="179" t="s">
        <v>639</v>
      </c>
      <c r="G83" s="179" t="s">
        <v>66</v>
      </c>
      <c r="H83" s="179" t="s">
        <v>576</v>
      </c>
      <c r="I83" s="179" t="s">
        <v>66</v>
      </c>
      <c r="J83" s="179" t="s">
        <v>577</v>
      </c>
      <c r="K83" s="179" t="s">
        <v>66</v>
      </c>
      <c r="L83" s="179" t="s">
        <v>576</v>
      </c>
      <c r="M83" s="179" t="s">
        <v>66</v>
      </c>
    </row>
    <row r="84" spans="1:13" x14ac:dyDescent="0.3">
      <c r="A84" s="129" t="s">
        <v>241</v>
      </c>
      <c r="B84" s="129" t="s">
        <v>242</v>
      </c>
      <c r="C84" s="178">
        <v>2819</v>
      </c>
      <c r="D84" s="178">
        <v>83</v>
      </c>
      <c r="E84" s="179" t="s">
        <v>66</v>
      </c>
      <c r="F84" s="179" t="s">
        <v>576</v>
      </c>
      <c r="G84" s="179" t="s">
        <v>576</v>
      </c>
      <c r="H84" s="179" t="s">
        <v>576</v>
      </c>
      <c r="I84" s="179" t="s">
        <v>66</v>
      </c>
      <c r="J84" s="179" t="s">
        <v>578</v>
      </c>
      <c r="K84" s="179" t="s">
        <v>66</v>
      </c>
      <c r="L84" s="179" t="s">
        <v>576</v>
      </c>
      <c r="M84" s="179" t="s">
        <v>66</v>
      </c>
    </row>
    <row r="85" spans="1:13" x14ac:dyDescent="0.3">
      <c r="A85" s="129" t="s">
        <v>243</v>
      </c>
      <c r="B85" s="129" t="s">
        <v>244</v>
      </c>
      <c r="C85" s="178">
        <v>256</v>
      </c>
      <c r="D85" s="178">
        <v>14</v>
      </c>
      <c r="E85" s="179" t="s">
        <v>576</v>
      </c>
      <c r="F85" s="179" t="s">
        <v>576</v>
      </c>
      <c r="G85" s="179" t="s">
        <v>576</v>
      </c>
      <c r="H85" s="179" t="s">
        <v>576</v>
      </c>
      <c r="I85" s="179" t="s">
        <v>66</v>
      </c>
      <c r="J85" s="179" t="s">
        <v>578</v>
      </c>
      <c r="K85" s="179" t="s">
        <v>576</v>
      </c>
      <c r="L85" s="179" t="s">
        <v>576</v>
      </c>
      <c r="M85" s="179" t="s">
        <v>66</v>
      </c>
    </row>
    <row r="86" spans="1:13" x14ac:dyDescent="0.3">
      <c r="A86" s="129" t="s">
        <v>245</v>
      </c>
      <c r="B86" s="129" t="s">
        <v>246</v>
      </c>
      <c r="C86" s="178">
        <v>2275</v>
      </c>
      <c r="D86" s="178">
        <v>124</v>
      </c>
      <c r="E86" s="179" t="s">
        <v>66</v>
      </c>
      <c r="F86" s="179" t="s">
        <v>66</v>
      </c>
      <c r="G86" s="179" t="s">
        <v>66</v>
      </c>
      <c r="H86" s="179" t="s">
        <v>576</v>
      </c>
      <c r="I86" s="179" t="s">
        <v>66</v>
      </c>
      <c r="J86" s="179" t="s">
        <v>578</v>
      </c>
      <c r="K86" s="179" t="s">
        <v>576</v>
      </c>
      <c r="L86" s="179" t="s">
        <v>66</v>
      </c>
      <c r="M86" s="179" t="s">
        <v>66</v>
      </c>
    </row>
    <row r="87" spans="1:13" x14ac:dyDescent="0.3">
      <c r="A87" s="129" t="s">
        <v>247</v>
      </c>
      <c r="B87" s="129" t="s">
        <v>248</v>
      </c>
      <c r="C87" s="178">
        <v>458</v>
      </c>
      <c r="D87" s="178">
        <v>32</v>
      </c>
      <c r="E87" s="179" t="s">
        <v>576</v>
      </c>
      <c r="F87" s="179" t="s">
        <v>576</v>
      </c>
      <c r="G87" s="179" t="s">
        <v>66</v>
      </c>
      <c r="H87" s="179" t="s">
        <v>576</v>
      </c>
      <c r="I87" s="179" t="s">
        <v>66</v>
      </c>
      <c r="J87" s="179" t="s">
        <v>36</v>
      </c>
      <c r="K87" s="179" t="s">
        <v>576</v>
      </c>
      <c r="L87" s="179" t="s">
        <v>576</v>
      </c>
      <c r="M87" s="179" t="s">
        <v>66</v>
      </c>
    </row>
    <row r="88" spans="1:13" x14ac:dyDescent="0.3">
      <c r="A88" s="129" t="s">
        <v>249</v>
      </c>
      <c r="B88" s="129" t="s">
        <v>250</v>
      </c>
      <c r="C88" s="178">
        <v>223</v>
      </c>
      <c r="D88" s="178">
        <v>9</v>
      </c>
      <c r="E88" s="179" t="s">
        <v>576</v>
      </c>
      <c r="F88" s="179" t="s">
        <v>576</v>
      </c>
      <c r="G88" s="179" t="s">
        <v>66</v>
      </c>
      <c r="H88" s="179" t="s">
        <v>576</v>
      </c>
      <c r="I88" s="179" t="s">
        <v>66</v>
      </c>
      <c r="J88" s="179" t="s">
        <v>36</v>
      </c>
      <c r="K88" s="179" t="s">
        <v>576</v>
      </c>
      <c r="L88" s="179" t="s">
        <v>576</v>
      </c>
      <c r="M88" s="179" t="s">
        <v>576</v>
      </c>
    </row>
    <row r="89" spans="1:13" x14ac:dyDescent="0.3">
      <c r="A89" s="129" t="s">
        <v>251</v>
      </c>
      <c r="B89" s="129" t="s">
        <v>252</v>
      </c>
      <c r="C89" s="178">
        <v>111</v>
      </c>
      <c r="D89" s="178">
        <v>0</v>
      </c>
      <c r="E89" s="179" t="s">
        <v>576</v>
      </c>
      <c r="F89" s="179" t="s">
        <v>576</v>
      </c>
      <c r="G89" s="179" t="s">
        <v>576</v>
      </c>
      <c r="H89" s="179" t="s">
        <v>576</v>
      </c>
      <c r="I89" s="179" t="s">
        <v>576</v>
      </c>
      <c r="J89" s="179" t="s">
        <v>36</v>
      </c>
      <c r="K89" s="179" t="s">
        <v>576</v>
      </c>
      <c r="L89" s="179" t="s">
        <v>576</v>
      </c>
      <c r="M89" s="179" t="s">
        <v>576</v>
      </c>
    </row>
    <row r="90" spans="1:13" x14ac:dyDescent="0.3">
      <c r="A90" s="129" t="s">
        <v>253</v>
      </c>
      <c r="B90" s="129" t="s">
        <v>254</v>
      </c>
      <c r="C90" s="178">
        <v>418</v>
      </c>
      <c r="D90" s="178">
        <v>6</v>
      </c>
      <c r="E90" s="179" t="s">
        <v>576</v>
      </c>
      <c r="F90" s="179" t="s">
        <v>576</v>
      </c>
      <c r="G90" s="179" t="s">
        <v>576</v>
      </c>
      <c r="H90" s="179" t="s">
        <v>576</v>
      </c>
      <c r="I90" s="179" t="s">
        <v>66</v>
      </c>
      <c r="J90" s="179" t="s">
        <v>577</v>
      </c>
      <c r="K90" s="179" t="s">
        <v>576</v>
      </c>
      <c r="L90" s="179" t="s">
        <v>576</v>
      </c>
      <c r="M90" s="179" t="s">
        <v>576</v>
      </c>
    </row>
    <row r="91" spans="1:13" x14ac:dyDescent="0.3">
      <c r="A91" s="129" t="s">
        <v>255</v>
      </c>
      <c r="B91" s="129" t="s">
        <v>256</v>
      </c>
      <c r="C91" s="178">
        <v>250</v>
      </c>
      <c r="D91" s="178">
        <v>6</v>
      </c>
      <c r="E91" s="179" t="s">
        <v>576</v>
      </c>
      <c r="F91" s="179" t="s">
        <v>576</v>
      </c>
      <c r="G91" s="179" t="s">
        <v>576</v>
      </c>
      <c r="H91" s="179" t="s">
        <v>576</v>
      </c>
      <c r="I91" s="179" t="s">
        <v>66</v>
      </c>
      <c r="J91" s="179" t="s">
        <v>36</v>
      </c>
      <c r="K91" s="179" t="s">
        <v>576</v>
      </c>
      <c r="L91" s="179" t="s">
        <v>576</v>
      </c>
      <c r="M91" s="179" t="s">
        <v>576</v>
      </c>
    </row>
    <row r="92" spans="1:13" x14ac:dyDescent="0.3">
      <c r="A92" s="129" t="s">
        <v>257</v>
      </c>
      <c r="B92" s="129" t="s">
        <v>258</v>
      </c>
      <c r="C92" s="178">
        <v>417</v>
      </c>
      <c r="D92" s="178">
        <v>15</v>
      </c>
      <c r="E92" s="179" t="s">
        <v>576</v>
      </c>
      <c r="F92" s="179" t="s">
        <v>576</v>
      </c>
      <c r="G92" s="179" t="s">
        <v>576</v>
      </c>
      <c r="H92" s="179" t="s">
        <v>576</v>
      </c>
      <c r="I92" s="179" t="s">
        <v>66</v>
      </c>
      <c r="J92" s="179" t="s">
        <v>577</v>
      </c>
      <c r="K92" s="179" t="s">
        <v>66</v>
      </c>
      <c r="L92" s="179" t="s">
        <v>576</v>
      </c>
      <c r="M92" s="179" t="s">
        <v>66</v>
      </c>
    </row>
    <row r="93" spans="1:13" x14ac:dyDescent="0.3">
      <c r="A93" s="129" t="s">
        <v>259</v>
      </c>
      <c r="B93" s="129" t="s">
        <v>260</v>
      </c>
      <c r="C93" s="178">
        <v>1064</v>
      </c>
      <c r="D93" s="178">
        <v>92</v>
      </c>
      <c r="E93" s="179" t="s">
        <v>66</v>
      </c>
      <c r="F93" s="179" t="s">
        <v>66</v>
      </c>
      <c r="G93" s="179" t="s">
        <v>66</v>
      </c>
      <c r="H93" s="179" t="s">
        <v>576</v>
      </c>
      <c r="I93" s="179" t="s">
        <v>66</v>
      </c>
      <c r="J93" s="179" t="s">
        <v>577</v>
      </c>
      <c r="K93" s="179" t="s">
        <v>576</v>
      </c>
      <c r="L93" s="179" t="s">
        <v>576</v>
      </c>
      <c r="M93" s="179" t="s">
        <v>66</v>
      </c>
    </row>
    <row r="94" spans="1:13" x14ac:dyDescent="0.3">
      <c r="A94" s="129" t="s">
        <v>261</v>
      </c>
      <c r="B94" s="129" t="s">
        <v>262</v>
      </c>
      <c r="C94" s="178">
        <v>173</v>
      </c>
      <c r="D94" s="178">
        <v>2</v>
      </c>
      <c r="E94" s="179" t="s">
        <v>576</v>
      </c>
      <c r="F94" s="179" t="s">
        <v>576</v>
      </c>
      <c r="G94" s="179" t="s">
        <v>576</v>
      </c>
      <c r="H94" s="179" t="s">
        <v>576</v>
      </c>
      <c r="I94" s="179" t="s">
        <v>66</v>
      </c>
      <c r="J94" s="179" t="s">
        <v>36</v>
      </c>
      <c r="K94" s="179" t="s">
        <v>576</v>
      </c>
      <c r="L94" s="179" t="s">
        <v>576</v>
      </c>
      <c r="M94" s="179" t="s">
        <v>576</v>
      </c>
    </row>
    <row r="95" spans="1:13" x14ac:dyDescent="0.3">
      <c r="A95" s="129" t="s">
        <v>263</v>
      </c>
      <c r="B95" s="129" t="s">
        <v>264</v>
      </c>
      <c r="C95" s="178">
        <v>216</v>
      </c>
      <c r="D95" s="178">
        <v>0</v>
      </c>
      <c r="E95" s="179" t="s">
        <v>576</v>
      </c>
      <c r="F95" s="179" t="s">
        <v>576</v>
      </c>
      <c r="G95" s="179" t="s">
        <v>576</v>
      </c>
      <c r="H95" s="179" t="s">
        <v>576</v>
      </c>
      <c r="I95" s="179" t="s">
        <v>576</v>
      </c>
      <c r="J95" s="179" t="s">
        <v>36</v>
      </c>
      <c r="K95" s="179" t="s">
        <v>576</v>
      </c>
      <c r="L95" s="179" t="s">
        <v>576</v>
      </c>
      <c r="M95" s="179" t="s">
        <v>576</v>
      </c>
    </row>
    <row r="96" spans="1:13" x14ac:dyDescent="0.3">
      <c r="A96" s="129" t="s">
        <v>265</v>
      </c>
      <c r="B96" s="129" t="s">
        <v>266</v>
      </c>
      <c r="C96" s="178">
        <v>317</v>
      </c>
      <c r="D96" s="178">
        <v>4</v>
      </c>
      <c r="E96" s="179" t="s">
        <v>576</v>
      </c>
      <c r="F96" s="179" t="s">
        <v>576</v>
      </c>
      <c r="G96" s="179" t="s">
        <v>66</v>
      </c>
      <c r="H96" s="179" t="s">
        <v>576</v>
      </c>
      <c r="I96" s="179" t="s">
        <v>66</v>
      </c>
      <c r="J96" s="179" t="s">
        <v>579</v>
      </c>
      <c r="K96" s="179" t="s">
        <v>576</v>
      </c>
      <c r="L96" s="179" t="s">
        <v>576</v>
      </c>
      <c r="M96" s="179" t="s">
        <v>576</v>
      </c>
    </row>
    <row r="97" spans="1:13" x14ac:dyDescent="0.3">
      <c r="A97" s="129" t="s">
        <v>267</v>
      </c>
      <c r="B97" s="129" t="s">
        <v>268</v>
      </c>
      <c r="C97" s="129">
        <v>216</v>
      </c>
      <c r="D97" s="129" t="s">
        <v>337</v>
      </c>
      <c r="E97" s="129" t="s">
        <v>576</v>
      </c>
      <c r="F97" s="129" t="s">
        <v>337</v>
      </c>
      <c r="G97" s="129" t="s">
        <v>337</v>
      </c>
      <c r="H97" s="129" t="s">
        <v>337</v>
      </c>
      <c r="I97" s="129" t="s">
        <v>337</v>
      </c>
      <c r="J97" s="172" t="s">
        <v>36</v>
      </c>
      <c r="K97" s="172" t="s">
        <v>576</v>
      </c>
      <c r="L97" s="129" t="s">
        <v>337</v>
      </c>
      <c r="M97" s="129" t="s">
        <v>337</v>
      </c>
    </row>
    <row r="98" spans="1:13" x14ac:dyDescent="0.3">
      <c r="A98" s="129" t="s">
        <v>269</v>
      </c>
      <c r="B98" s="129" t="s">
        <v>270</v>
      </c>
      <c r="C98" s="178">
        <v>8333</v>
      </c>
      <c r="D98" s="178">
        <v>842</v>
      </c>
      <c r="E98" s="179" t="s">
        <v>66</v>
      </c>
      <c r="F98" s="179" t="s">
        <v>66</v>
      </c>
      <c r="G98" s="179" t="s">
        <v>66</v>
      </c>
      <c r="H98" s="179" t="s">
        <v>66</v>
      </c>
      <c r="I98" s="179" t="s">
        <v>576</v>
      </c>
      <c r="J98" s="179" t="s">
        <v>578</v>
      </c>
      <c r="K98" s="179" t="s">
        <v>66</v>
      </c>
      <c r="L98" s="179" t="s">
        <v>66</v>
      </c>
      <c r="M98" s="179" t="s">
        <v>66</v>
      </c>
    </row>
    <row r="99" spans="1:13" x14ac:dyDescent="0.3">
      <c r="A99" s="129" t="s">
        <v>271</v>
      </c>
      <c r="B99" s="129" t="s">
        <v>272</v>
      </c>
      <c r="C99" s="178">
        <v>2100</v>
      </c>
      <c r="D99" s="178">
        <v>57</v>
      </c>
      <c r="E99" s="179" t="s">
        <v>66</v>
      </c>
      <c r="F99" s="179" t="s">
        <v>66</v>
      </c>
      <c r="G99" s="179" t="s">
        <v>66</v>
      </c>
      <c r="H99" s="179" t="s">
        <v>576</v>
      </c>
      <c r="I99" s="179" t="s">
        <v>66</v>
      </c>
      <c r="J99" s="179" t="s">
        <v>578</v>
      </c>
      <c r="K99" s="179" t="s">
        <v>66</v>
      </c>
      <c r="L99" s="179" t="s">
        <v>66</v>
      </c>
      <c r="M99" s="179" t="s">
        <v>66</v>
      </c>
    </row>
    <row r="100" spans="1:13" x14ac:dyDescent="0.3">
      <c r="A100" s="129" t="s">
        <v>273</v>
      </c>
      <c r="B100" s="129" t="s">
        <v>274</v>
      </c>
      <c r="C100" s="178">
        <v>27010</v>
      </c>
      <c r="D100" s="178">
        <v>2570</v>
      </c>
      <c r="E100" s="179" t="s">
        <v>66</v>
      </c>
      <c r="F100" s="179" t="s">
        <v>66</v>
      </c>
      <c r="G100" s="179" t="s">
        <v>66</v>
      </c>
      <c r="H100" s="179" t="s">
        <v>66</v>
      </c>
      <c r="I100" s="179" t="s">
        <v>576</v>
      </c>
      <c r="J100" s="179" t="s">
        <v>578</v>
      </c>
      <c r="K100" s="179" t="s">
        <v>66</v>
      </c>
      <c r="L100" s="179" t="s">
        <v>66</v>
      </c>
      <c r="M100" s="179" t="s">
        <v>66</v>
      </c>
    </row>
    <row r="101" spans="1:13" x14ac:dyDescent="0.3">
      <c r="A101" s="129" t="s">
        <v>275</v>
      </c>
      <c r="B101" s="129" t="s">
        <v>276</v>
      </c>
      <c r="C101" s="178">
        <v>326</v>
      </c>
      <c r="D101" s="178">
        <v>12</v>
      </c>
      <c r="E101" s="179" t="s">
        <v>66</v>
      </c>
      <c r="F101" s="179" t="s">
        <v>576</v>
      </c>
      <c r="G101" s="179" t="s">
        <v>576</v>
      </c>
      <c r="H101" s="179" t="s">
        <v>576</v>
      </c>
      <c r="I101" s="179" t="s">
        <v>576</v>
      </c>
      <c r="J101" s="179" t="s">
        <v>36</v>
      </c>
      <c r="K101" s="179" t="s">
        <v>576</v>
      </c>
      <c r="L101" s="179" t="s">
        <v>576</v>
      </c>
      <c r="M101" s="179" t="s">
        <v>66</v>
      </c>
    </row>
    <row r="102" spans="1:13" x14ac:dyDescent="0.3">
      <c r="A102" s="129" t="s">
        <v>277</v>
      </c>
      <c r="B102" s="129" t="s">
        <v>278</v>
      </c>
      <c r="C102" s="178">
        <v>245</v>
      </c>
      <c r="D102" s="178">
        <v>16</v>
      </c>
      <c r="E102" s="179" t="s">
        <v>576</v>
      </c>
      <c r="F102" s="179" t="s">
        <v>576</v>
      </c>
      <c r="G102" s="179" t="s">
        <v>576</v>
      </c>
      <c r="H102" s="179" t="s">
        <v>576</v>
      </c>
      <c r="I102" s="179" t="s">
        <v>66</v>
      </c>
      <c r="J102" s="179" t="s">
        <v>579</v>
      </c>
      <c r="K102" s="179" t="s">
        <v>576</v>
      </c>
      <c r="L102" s="179" t="s">
        <v>576</v>
      </c>
      <c r="M102" s="179" t="s">
        <v>66</v>
      </c>
    </row>
    <row r="103" spans="1:13" x14ac:dyDescent="0.3">
      <c r="A103" s="129" t="s">
        <v>279</v>
      </c>
      <c r="B103" s="129" t="s">
        <v>280</v>
      </c>
      <c r="C103" s="129">
        <v>216</v>
      </c>
      <c r="D103" s="129" t="s">
        <v>337</v>
      </c>
      <c r="E103" s="129" t="s">
        <v>576</v>
      </c>
      <c r="F103" s="129" t="s">
        <v>337</v>
      </c>
      <c r="G103" s="129" t="s">
        <v>337</v>
      </c>
      <c r="H103" s="129" t="s">
        <v>337</v>
      </c>
      <c r="I103" s="129" t="s">
        <v>337</v>
      </c>
      <c r="J103" s="172" t="s">
        <v>36</v>
      </c>
      <c r="K103" s="172" t="s">
        <v>576</v>
      </c>
      <c r="L103" s="129" t="s">
        <v>337</v>
      </c>
      <c r="M103" s="129" t="s">
        <v>337</v>
      </c>
    </row>
    <row r="104" spans="1:13" x14ac:dyDescent="0.3">
      <c r="A104" s="129" t="s">
        <v>281</v>
      </c>
      <c r="B104" s="129" t="s">
        <v>282</v>
      </c>
      <c r="C104" s="178">
        <v>259</v>
      </c>
      <c r="D104" s="178">
        <v>0</v>
      </c>
      <c r="E104" s="179" t="s">
        <v>576</v>
      </c>
      <c r="F104" s="179" t="s">
        <v>576</v>
      </c>
      <c r="G104" s="179" t="s">
        <v>576</v>
      </c>
      <c r="H104" s="179" t="s">
        <v>576</v>
      </c>
      <c r="I104" s="179" t="s">
        <v>576</v>
      </c>
      <c r="J104" s="179" t="s">
        <v>36</v>
      </c>
      <c r="K104" s="179" t="s">
        <v>576</v>
      </c>
      <c r="L104" s="179" t="s">
        <v>576</v>
      </c>
      <c r="M104" s="179" t="s">
        <v>576</v>
      </c>
    </row>
    <row r="105" spans="1:13" x14ac:dyDescent="0.3">
      <c r="A105" s="129" t="s">
        <v>283</v>
      </c>
      <c r="B105" s="129" t="s">
        <v>284</v>
      </c>
      <c r="C105" s="178">
        <v>8592</v>
      </c>
      <c r="D105" s="178">
        <v>442</v>
      </c>
      <c r="E105" s="179" t="s">
        <v>66</v>
      </c>
      <c r="F105" s="179" t="s">
        <v>66</v>
      </c>
      <c r="G105" s="179" t="s">
        <v>66</v>
      </c>
      <c r="H105" s="179" t="s">
        <v>66</v>
      </c>
      <c r="I105" s="179" t="s">
        <v>576</v>
      </c>
      <c r="J105" s="179" t="s">
        <v>578</v>
      </c>
      <c r="K105" s="179" t="s">
        <v>66</v>
      </c>
      <c r="L105" s="179" t="s">
        <v>66</v>
      </c>
      <c r="M105" s="179" t="s">
        <v>66</v>
      </c>
    </row>
    <row r="106" spans="1:13" x14ac:dyDescent="0.3">
      <c r="A106" s="129" t="s">
        <v>285</v>
      </c>
      <c r="B106" s="129" t="s">
        <v>286</v>
      </c>
      <c r="C106" s="178">
        <v>198</v>
      </c>
      <c r="D106" s="178">
        <v>8</v>
      </c>
      <c r="E106" s="179" t="s">
        <v>66</v>
      </c>
      <c r="F106" s="179" t="s">
        <v>576</v>
      </c>
      <c r="G106" s="179" t="s">
        <v>576</v>
      </c>
      <c r="H106" s="179" t="s">
        <v>576</v>
      </c>
      <c r="I106" s="179" t="s">
        <v>66</v>
      </c>
      <c r="J106" s="179" t="s">
        <v>36</v>
      </c>
      <c r="K106" s="179" t="s">
        <v>576</v>
      </c>
      <c r="L106" s="179" t="s">
        <v>576</v>
      </c>
      <c r="M106" s="179" t="s">
        <v>576</v>
      </c>
    </row>
    <row r="107" spans="1:13" x14ac:dyDescent="0.3">
      <c r="A107" s="129" t="s">
        <v>287</v>
      </c>
      <c r="B107" s="129" t="s">
        <v>288</v>
      </c>
      <c r="C107" s="178">
        <v>182</v>
      </c>
      <c r="D107" s="178">
        <v>34</v>
      </c>
      <c r="E107" s="179" t="s">
        <v>576</v>
      </c>
      <c r="F107" s="179" t="s">
        <v>615</v>
      </c>
      <c r="G107" s="179" t="s">
        <v>576</v>
      </c>
      <c r="H107" s="179" t="s">
        <v>576</v>
      </c>
      <c r="I107" s="179" t="s">
        <v>66</v>
      </c>
      <c r="J107" s="179" t="s">
        <v>36</v>
      </c>
      <c r="K107" s="179" t="s">
        <v>576</v>
      </c>
      <c r="L107" s="179" t="s">
        <v>576</v>
      </c>
      <c r="M107" s="179" t="s">
        <v>66</v>
      </c>
    </row>
    <row r="108" spans="1:13" x14ac:dyDescent="0.3">
      <c r="A108" s="129" t="s">
        <v>289</v>
      </c>
      <c r="B108" s="129" t="s">
        <v>290</v>
      </c>
      <c r="C108" s="178">
        <v>1955</v>
      </c>
      <c r="D108" s="178">
        <v>95</v>
      </c>
      <c r="E108" s="179" t="s">
        <v>66</v>
      </c>
      <c r="F108" s="179" t="s">
        <v>66</v>
      </c>
      <c r="G108" s="179" t="s">
        <v>66</v>
      </c>
      <c r="H108" s="179" t="s">
        <v>576</v>
      </c>
      <c r="I108" s="179" t="s">
        <v>66</v>
      </c>
      <c r="J108" s="179" t="s">
        <v>577</v>
      </c>
      <c r="K108" s="179" t="s">
        <v>576</v>
      </c>
      <c r="L108" s="179" t="s">
        <v>576</v>
      </c>
      <c r="M108" s="179" t="s">
        <v>66</v>
      </c>
    </row>
    <row r="109" spans="1:13" x14ac:dyDescent="0.3">
      <c r="A109" s="129" t="s">
        <v>291</v>
      </c>
      <c r="B109" s="129" t="s">
        <v>292</v>
      </c>
      <c r="C109" s="178">
        <v>198</v>
      </c>
      <c r="D109" s="178">
        <v>0</v>
      </c>
      <c r="E109" s="179" t="s">
        <v>576</v>
      </c>
      <c r="F109" s="179" t="s">
        <v>576</v>
      </c>
      <c r="G109" s="179" t="s">
        <v>576</v>
      </c>
      <c r="H109" s="179" t="s">
        <v>576</v>
      </c>
      <c r="I109" s="179" t="s">
        <v>576</v>
      </c>
      <c r="J109" s="179" t="s">
        <v>36</v>
      </c>
      <c r="K109" s="179" t="s">
        <v>576</v>
      </c>
      <c r="L109" s="179" t="s">
        <v>576</v>
      </c>
      <c r="M109" s="179" t="s">
        <v>576</v>
      </c>
    </row>
    <row r="110" spans="1:13" x14ac:dyDescent="0.3">
      <c r="A110" s="129" t="s">
        <v>293</v>
      </c>
      <c r="B110" s="129" t="s">
        <v>294</v>
      </c>
      <c r="C110" s="178">
        <v>315</v>
      </c>
      <c r="D110" s="178">
        <v>16</v>
      </c>
      <c r="E110" s="179" t="s">
        <v>576</v>
      </c>
      <c r="F110" s="179" t="s">
        <v>576</v>
      </c>
      <c r="G110" s="179" t="s">
        <v>576</v>
      </c>
      <c r="H110" s="179" t="s">
        <v>576</v>
      </c>
      <c r="I110" s="179" t="s">
        <v>576</v>
      </c>
      <c r="J110" s="179" t="s">
        <v>578</v>
      </c>
      <c r="K110" s="179" t="s">
        <v>66</v>
      </c>
      <c r="L110" s="179" t="s">
        <v>576</v>
      </c>
      <c r="M110" s="179" t="s">
        <v>66</v>
      </c>
    </row>
    <row r="111" spans="1:13" x14ac:dyDescent="0.3">
      <c r="A111" s="129" t="s">
        <v>295</v>
      </c>
      <c r="B111" s="129" t="s">
        <v>296</v>
      </c>
      <c r="C111" s="178">
        <v>380</v>
      </c>
      <c r="D111" s="178">
        <v>6</v>
      </c>
      <c r="E111" s="179" t="s">
        <v>576</v>
      </c>
      <c r="F111" s="179" t="s">
        <v>576</v>
      </c>
      <c r="G111" s="179" t="s">
        <v>576</v>
      </c>
      <c r="H111" s="179" t="s">
        <v>576</v>
      </c>
      <c r="I111" s="179" t="s">
        <v>576</v>
      </c>
      <c r="J111" s="179" t="s">
        <v>579</v>
      </c>
      <c r="K111" s="179" t="s">
        <v>576</v>
      </c>
      <c r="L111" s="179" t="s">
        <v>576</v>
      </c>
      <c r="M111" s="179" t="s">
        <v>576</v>
      </c>
    </row>
    <row r="112" spans="1:13" x14ac:dyDescent="0.3">
      <c r="A112" s="129" t="s">
        <v>297</v>
      </c>
      <c r="B112" s="129" t="s">
        <v>298</v>
      </c>
      <c r="C112" s="178">
        <v>478</v>
      </c>
      <c r="D112" s="178">
        <v>46</v>
      </c>
      <c r="E112" s="179" t="s">
        <v>576</v>
      </c>
      <c r="F112" s="179" t="s">
        <v>615</v>
      </c>
      <c r="G112" s="179" t="s">
        <v>576</v>
      </c>
      <c r="H112" s="179" t="s">
        <v>576</v>
      </c>
      <c r="I112" s="179" t="s">
        <v>66</v>
      </c>
      <c r="J112" s="179" t="s">
        <v>579</v>
      </c>
      <c r="K112" s="179" t="s">
        <v>576</v>
      </c>
      <c r="L112" s="179" t="s">
        <v>576</v>
      </c>
      <c r="M112" s="179" t="s">
        <v>66</v>
      </c>
    </row>
    <row r="113" spans="1:13" x14ac:dyDescent="0.3">
      <c r="A113" s="129" t="s">
        <v>299</v>
      </c>
      <c r="B113" s="129" t="s">
        <v>300</v>
      </c>
      <c r="C113" s="178">
        <v>393</v>
      </c>
      <c r="D113" s="178">
        <v>4</v>
      </c>
      <c r="E113" s="179" t="s">
        <v>576</v>
      </c>
      <c r="F113" s="179" t="s">
        <v>576</v>
      </c>
      <c r="G113" s="179" t="s">
        <v>576</v>
      </c>
      <c r="H113" s="179" t="s">
        <v>576</v>
      </c>
      <c r="I113" s="179" t="s">
        <v>66</v>
      </c>
      <c r="J113" s="179" t="s">
        <v>579</v>
      </c>
      <c r="K113" s="179" t="s">
        <v>576</v>
      </c>
      <c r="L113" s="179" t="s">
        <v>576</v>
      </c>
      <c r="M113" s="179" t="s">
        <v>66</v>
      </c>
    </row>
    <row r="114" spans="1:13" x14ac:dyDescent="0.3">
      <c r="A114" s="129" t="s">
        <v>301</v>
      </c>
      <c r="B114" s="129" t="s">
        <v>302</v>
      </c>
      <c r="C114" s="178">
        <v>817</v>
      </c>
      <c r="D114" s="178">
        <v>47</v>
      </c>
      <c r="E114" s="179" t="s">
        <v>66</v>
      </c>
      <c r="F114" s="179" t="s">
        <v>576</v>
      </c>
      <c r="G114" s="179" t="s">
        <v>576</v>
      </c>
      <c r="H114" s="179" t="s">
        <v>576</v>
      </c>
      <c r="I114" s="179" t="s">
        <v>66</v>
      </c>
      <c r="J114" s="179" t="s">
        <v>578</v>
      </c>
      <c r="K114" s="179" t="s">
        <v>66</v>
      </c>
      <c r="L114" s="179" t="s">
        <v>576</v>
      </c>
      <c r="M114" s="179" t="s">
        <v>66</v>
      </c>
    </row>
  </sheetData>
  <pageMargins left="0.7" right="0.7" top="0.75" bottom="0.75" header="0.3" footer="0.3"/>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51"/>
  <sheetViews>
    <sheetView topLeftCell="Z52" workbookViewId="0">
      <selection activeCell="I5" sqref="I5"/>
    </sheetView>
  </sheetViews>
  <sheetFormatPr defaultColWidth="11.44140625" defaultRowHeight="14.4" x14ac:dyDescent="0.3"/>
  <cols>
    <col min="1" max="1" width="11.44140625" style="8"/>
    <col min="2" max="2" width="22" style="8" customWidth="1"/>
    <col min="3" max="7" width="10.109375" style="8" bestFit="1" customWidth="1"/>
    <col min="8" max="9" width="12" style="8" bestFit="1" customWidth="1"/>
    <col min="10" max="16384" width="11.44140625" style="8"/>
  </cols>
  <sheetData>
    <row r="1" spans="1:25" x14ac:dyDescent="0.3">
      <c r="A1" s="194" t="s">
        <v>581</v>
      </c>
      <c r="B1" s="157"/>
      <c r="C1" s="195"/>
      <c r="D1" s="157"/>
      <c r="E1" s="157"/>
      <c r="F1" s="157"/>
      <c r="G1" s="157"/>
      <c r="H1" s="157"/>
      <c r="I1" s="157"/>
    </row>
    <row r="2" spans="1:25" x14ac:dyDescent="0.3">
      <c r="A2" s="157"/>
      <c r="B2" s="157"/>
      <c r="C2" s="195"/>
      <c r="D2" s="157"/>
      <c r="E2" s="157"/>
      <c r="F2" s="157"/>
      <c r="G2" s="157"/>
      <c r="H2" s="157"/>
      <c r="I2" s="157"/>
    </row>
    <row r="3" spans="1:25" x14ac:dyDescent="0.3">
      <c r="A3" s="157" t="s">
        <v>600</v>
      </c>
      <c r="B3" s="157"/>
      <c r="C3" s="196"/>
      <c r="D3" s="196"/>
      <c r="E3" s="196"/>
      <c r="F3" s="196"/>
      <c r="G3" s="196"/>
      <c r="H3" s="196"/>
      <c r="I3" s="196"/>
    </row>
    <row r="4" spans="1:25" x14ac:dyDescent="0.3">
      <c r="A4" s="157"/>
      <c r="B4" s="197"/>
      <c r="C4" s="198"/>
      <c r="D4" s="198">
        <v>2016</v>
      </c>
      <c r="E4" s="198">
        <v>2017</v>
      </c>
      <c r="F4" s="198">
        <v>2018</v>
      </c>
      <c r="G4" s="157">
        <v>2019</v>
      </c>
      <c r="H4" s="157">
        <v>2020</v>
      </c>
      <c r="I4" s="157">
        <v>2021</v>
      </c>
      <c r="K4" s="138"/>
      <c r="L4" s="138"/>
      <c r="M4" s="138"/>
      <c r="N4" s="138"/>
      <c r="O4" s="138"/>
    </row>
    <row r="5" spans="1:25" x14ac:dyDescent="0.3">
      <c r="A5" s="197" t="s">
        <v>317</v>
      </c>
      <c r="B5" s="157" t="s">
        <v>318</v>
      </c>
      <c r="C5" s="198">
        <v>470.2</v>
      </c>
      <c r="D5" s="198">
        <v>471.3</v>
      </c>
      <c r="E5" s="198">
        <v>494.6</v>
      </c>
      <c r="F5" s="198">
        <v>496.8</v>
      </c>
      <c r="G5" s="198">
        <v>515.1</v>
      </c>
      <c r="H5" s="157">
        <v>537.29999999999995</v>
      </c>
      <c r="I5" s="157">
        <v>566.79999999999995</v>
      </c>
      <c r="K5" s="138"/>
      <c r="L5" s="138"/>
      <c r="M5" s="138"/>
      <c r="N5" s="138"/>
      <c r="O5" s="138"/>
    </row>
    <row r="6" spans="1:25" x14ac:dyDescent="0.3">
      <c r="A6" s="157" t="s">
        <v>303</v>
      </c>
      <c r="B6" s="157" t="s">
        <v>304</v>
      </c>
      <c r="C6" s="199">
        <v>450.5</v>
      </c>
      <c r="D6" s="199">
        <v>451.2</v>
      </c>
      <c r="E6" s="199">
        <v>460.8</v>
      </c>
      <c r="F6" s="199">
        <v>463.4</v>
      </c>
      <c r="G6" s="199">
        <v>498.3</v>
      </c>
      <c r="H6" s="157">
        <v>522</v>
      </c>
      <c r="I6" s="157">
        <v>523.29999999999995</v>
      </c>
    </row>
    <row r="7" spans="1:25" x14ac:dyDescent="0.3">
      <c r="A7" s="157" t="s">
        <v>305</v>
      </c>
      <c r="B7" s="157" t="s">
        <v>306</v>
      </c>
      <c r="C7" s="199"/>
      <c r="D7" s="199"/>
      <c r="E7" s="199"/>
      <c r="F7" s="199"/>
      <c r="G7" s="199"/>
      <c r="H7" s="199"/>
      <c r="I7" s="199"/>
    </row>
    <row r="8" spans="1:25" x14ac:dyDescent="0.3">
      <c r="A8" s="157" t="s">
        <v>307</v>
      </c>
      <c r="B8" s="157" t="s">
        <v>308</v>
      </c>
      <c r="C8" s="199"/>
      <c r="D8" s="199"/>
      <c r="E8" s="199"/>
      <c r="F8" s="199"/>
      <c r="G8" s="199"/>
      <c r="H8" s="199"/>
      <c r="I8" s="199"/>
    </row>
    <row r="9" spans="1:25" x14ac:dyDescent="0.3">
      <c r="A9" s="157" t="s">
        <v>309</v>
      </c>
      <c r="B9" s="157" t="s">
        <v>310</v>
      </c>
      <c r="C9" s="199"/>
      <c r="D9" s="199"/>
      <c r="E9" s="199"/>
      <c r="F9" s="199"/>
      <c r="G9" s="199"/>
      <c r="H9" s="199"/>
      <c r="I9" s="199"/>
    </row>
    <row r="10" spans="1:25" x14ac:dyDescent="0.3">
      <c r="A10" s="157" t="s">
        <v>311</v>
      </c>
      <c r="B10" s="157" t="s">
        <v>312</v>
      </c>
      <c r="C10" s="199"/>
      <c r="D10" s="199"/>
      <c r="E10" s="199"/>
      <c r="F10" s="199"/>
      <c r="G10" s="199"/>
      <c r="H10" s="199"/>
      <c r="I10" s="199"/>
    </row>
    <row r="11" spans="1:25" x14ac:dyDescent="0.3">
      <c r="A11" s="157" t="s">
        <v>313</v>
      </c>
      <c r="B11" s="157" t="s">
        <v>314</v>
      </c>
      <c r="C11" s="199"/>
      <c r="D11" s="199"/>
      <c r="E11" s="199"/>
      <c r="F11" s="199"/>
      <c r="G11" s="199"/>
      <c r="H11" s="199"/>
      <c r="I11" s="199"/>
    </row>
    <row r="12" spans="1:25" x14ac:dyDescent="0.3">
      <c r="A12" s="157" t="s">
        <v>315</v>
      </c>
      <c r="B12" s="157" t="s">
        <v>316</v>
      </c>
      <c r="C12" s="199"/>
      <c r="D12" s="199"/>
      <c r="E12" s="199"/>
      <c r="F12" s="199"/>
      <c r="G12" s="199"/>
      <c r="H12" s="199"/>
      <c r="I12" s="199"/>
    </row>
    <row r="13" spans="1:25" x14ac:dyDescent="0.3">
      <c r="A13" s="200" t="s">
        <v>319</v>
      </c>
      <c r="B13" s="157" t="s">
        <v>320</v>
      </c>
      <c r="C13" s="199">
        <v>539.1</v>
      </c>
      <c r="D13" s="199">
        <v>550.6</v>
      </c>
      <c r="E13" s="199">
        <v>569.4</v>
      </c>
      <c r="F13" s="199">
        <v>574.9</v>
      </c>
      <c r="G13" s="199">
        <v>590.29999999999995</v>
      </c>
      <c r="H13" s="157">
        <v>604.79999999999995</v>
      </c>
      <c r="I13" s="157">
        <v>628.6</v>
      </c>
    </row>
    <row r="14" spans="1:25" x14ac:dyDescent="0.3">
      <c r="A14" s="200" t="s">
        <v>4</v>
      </c>
      <c r="B14" s="157" t="s">
        <v>321</v>
      </c>
      <c r="C14" s="199">
        <v>523.6</v>
      </c>
      <c r="D14" s="199">
        <v>531.9</v>
      </c>
      <c r="E14" s="199">
        <v>544.70000000000005</v>
      </c>
      <c r="F14" s="199">
        <v>555.79999999999995</v>
      </c>
      <c r="G14" s="199">
        <v>574.9</v>
      </c>
      <c r="H14" s="157">
        <v>589.79999999999995</v>
      </c>
      <c r="I14" s="157">
        <v>613.29999999999995</v>
      </c>
    </row>
    <row r="15" spans="1:25" x14ac:dyDescent="0.3">
      <c r="A15" s="157"/>
      <c r="B15" s="157"/>
      <c r="C15" s="196"/>
      <c r="D15" s="196"/>
      <c r="E15" s="196"/>
      <c r="F15" s="196"/>
      <c r="G15" s="196"/>
      <c r="H15" s="196"/>
      <c r="I15" s="157"/>
    </row>
    <row r="16" spans="1:25" x14ac:dyDescent="0.3">
      <c r="A16" s="157" t="s">
        <v>582</v>
      </c>
      <c r="B16" s="157"/>
      <c r="C16" s="196"/>
      <c r="D16" s="196"/>
      <c r="E16" s="196"/>
      <c r="F16" s="196"/>
      <c r="G16" s="196"/>
      <c r="H16" s="196"/>
      <c r="I16" s="157"/>
      <c r="M16" s="138"/>
      <c r="N16" s="138"/>
      <c r="O16" s="138"/>
      <c r="P16" s="138"/>
      <c r="Q16" s="138"/>
      <c r="R16" s="138"/>
      <c r="S16" s="138"/>
      <c r="T16" s="138"/>
      <c r="U16" s="138"/>
      <c r="V16" s="138"/>
      <c r="Y16" s="138"/>
    </row>
    <row r="17" spans="1:25" x14ac:dyDescent="0.3">
      <c r="A17" s="197"/>
      <c r="B17" s="157"/>
      <c r="C17" s="198"/>
      <c r="D17" s="198">
        <v>2016</v>
      </c>
      <c r="E17" s="198">
        <v>2017</v>
      </c>
      <c r="F17" s="198">
        <v>2018</v>
      </c>
      <c r="G17" s="157">
        <v>2019</v>
      </c>
      <c r="H17" s="157">
        <v>2020</v>
      </c>
      <c r="I17" s="157">
        <v>2021</v>
      </c>
      <c r="L17" s="137"/>
      <c r="M17" s="138"/>
      <c r="N17" s="138"/>
      <c r="O17" s="138"/>
      <c r="P17" s="138"/>
      <c r="Q17" s="138"/>
      <c r="R17" s="138"/>
      <c r="S17" s="138"/>
      <c r="T17" s="138"/>
      <c r="U17" s="138"/>
      <c r="V17" s="138"/>
      <c r="X17" s="139"/>
      <c r="Y17" s="140"/>
    </row>
    <row r="18" spans="1:25" x14ac:dyDescent="0.3">
      <c r="A18" s="197" t="s">
        <v>317</v>
      </c>
      <c r="B18" s="157" t="s">
        <v>318</v>
      </c>
      <c r="C18" s="198">
        <v>341.8</v>
      </c>
      <c r="D18" s="198">
        <v>350</v>
      </c>
      <c r="E18" s="198">
        <v>364.5</v>
      </c>
      <c r="F18" s="198">
        <v>368.8</v>
      </c>
      <c r="G18" s="198">
        <v>384.3</v>
      </c>
      <c r="H18" s="157">
        <v>408.9</v>
      </c>
      <c r="I18" s="157">
        <v>442.3</v>
      </c>
      <c r="M18" s="140"/>
      <c r="N18" s="140"/>
      <c r="O18" s="140"/>
      <c r="P18" s="140"/>
      <c r="Q18" s="140"/>
      <c r="R18" s="140"/>
      <c r="S18" s="140"/>
      <c r="T18" s="140"/>
      <c r="U18" s="140"/>
      <c r="V18" s="140"/>
      <c r="X18" s="139"/>
      <c r="Y18" s="140"/>
    </row>
    <row r="19" spans="1:25" x14ac:dyDescent="0.3">
      <c r="A19" s="157" t="s">
        <v>303</v>
      </c>
      <c r="B19" s="157" t="s">
        <v>304</v>
      </c>
      <c r="C19" s="199">
        <v>321.10000000000002</v>
      </c>
      <c r="D19" s="199">
        <v>319.2</v>
      </c>
      <c r="E19" s="199">
        <v>354.1</v>
      </c>
      <c r="F19" s="199">
        <v>350.2</v>
      </c>
      <c r="G19" s="199">
        <v>381.7</v>
      </c>
      <c r="H19" s="157">
        <v>420.8</v>
      </c>
      <c r="I19" s="157">
        <v>435.2</v>
      </c>
      <c r="M19" s="140"/>
      <c r="N19" s="140"/>
      <c r="O19" s="140"/>
      <c r="P19" s="140"/>
      <c r="Q19" s="140"/>
      <c r="R19" s="140"/>
      <c r="S19" s="140"/>
      <c r="T19" s="140"/>
      <c r="U19" s="140"/>
      <c r="V19" s="140"/>
      <c r="X19" s="137"/>
      <c r="Y19" s="138"/>
    </row>
    <row r="20" spans="1:25" x14ac:dyDescent="0.3">
      <c r="A20" s="157" t="s">
        <v>305</v>
      </c>
      <c r="B20" s="157" t="s">
        <v>306</v>
      </c>
      <c r="C20" s="199"/>
      <c r="D20" s="199"/>
      <c r="E20" s="199"/>
      <c r="F20" s="199"/>
      <c r="G20" s="199"/>
      <c r="H20" s="199"/>
      <c r="I20" s="199"/>
      <c r="M20" s="140"/>
      <c r="N20" s="140"/>
      <c r="O20" s="140"/>
      <c r="P20" s="140"/>
      <c r="Q20" s="140"/>
      <c r="R20" s="140"/>
      <c r="S20" s="140"/>
      <c r="T20" s="140"/>
      <c r="U20" s="140"/>
      <c r="V20" s="140"/>
      <c r="Y20" s="140"/>
    </row>
    <row r="21" spans="1:25" x14ac:dyDescent="0.3">
      <c r="A21" s="157" t="s">
        <v>307</v>
      </c>
      <c r="B21" s="157" t="s">
        <v>308</v>
      </c>
      <c r="C21" s="199"/>
      <c r="D21" s="199"/>
      <c r="E21" s="199"/>
      <c r="F21" s="199"/>
      <c r="G21" s="199"/>
      <c r="H21" s="199"/>
      <c r="I21" s="199"/>
      <c r="M21" s="140"/>
      <c r="N21" s="140"/>
      <c r="O21" s="140"/>
      <c r="P21" s="140"/>
      <c r="Q21" s="140"/>
      <c r="R21" s="140"/>
      <c r="S21" s="140"/>
      <c r="T21" s="140"/>
      <c r="U21" s="140"/>
      <c r="V21" s="140"/>
      <c r="Y21" s="140"/>
    </row>
    <row r="22" spans="1:25" x14ac:dyDescent="0.3">
      <c r="A22" s="157" t="s">
        <v>309</v>
      </c>
      <c r="B22" s="157" t="s">
        <v>310</v>
      </c>
      <c r="C22" s="199"/>
      <c r="D22" s="199"/>
      <c r="E22" s="199"/>
      <c r="F22" s="199"/>
      <c r="G22" s="199"/>
      <c r="H22" s="199"/>
      <c r="I22" s="199"/>
      <c r="M22" s="140"/>
      <c r="N22" s="140"/>
      <c r="O22" s="140"/>
      <c r="P22" s="140"/>
      <c r="Q22" s="140"/>
      <c r="R22" s="140"/>
      <c r="S22" s="140"/>
      <c r="T22" s="140"/>
      <c r="U22" s="140"/>
      <c r="V22" s="140"/>
      <c r="Y22" s="140"/>
    </row>
    <row r="23" spans="1:25" x14ac:dyDescent="0.3">
      <c r="A23" s="157" t="s">
        <v>311</v>
      </c>
      <c r="B23" s="157" t="s">
        <v>312</v>
      </c>
      <c r="C23" s="199"/>
      <c r="D23" s="199"/>
      <c r="E23" s="199"/>
      <c r="F23" s="199"/>
      <c r="G23" s="199"/>
      <c r="H23" s="199"/>
      <c r="I23" s="199"/>
      <c r="M23" s="140"/>
      <c r="N23" s="140"/>
      <c r="O23" s="140"/>
      <c r="P23" s="140"/>
      <c r="Q23" s="140"/>
      <c r="R23" s="140"/>
      <c r="S23" s="140"/>
      <c r="T23" s="140"/>
      <c r="U23" s="140"/>
      <c r="V23" s="140"/>
      <c r="Y23" s="140"/>
    </row>
    <row r="24" spans="1:25" x14ac:dyDescent="0.3">
      <c r="A24" s="157" t="s">
        <v>313</v>
      </c>
      <c r="B24" s="157" t="s">
        <v>314</v>
      </c>
      <c r="C24" s="199"/>
      <c r="D24" s="199"/>
      <c r="E24" s="199"/>
      <c r="F24" s="199"/>
      <c r="G24" s="199"/>
      <c r="H24" s="199"/>
      <c r="I24" s="199"/>
      <c r="M24" s="140"/>
      <c r="N24" s="140"/>
      <c r="O24" s="140"/>
      <c r="P24" s="140"/>
      <c r="Q24" s="140"/>
      <c r="R24" s="140"/>
      <c r="S24" s="140"/>
      <c r="T24" s="140"/>
      <c r="U24" s="140"/>
      <c r="V24" s="140"/>
      <c r="Y24" s="140"/>
    </row>
    <row r="25" spans="1:25" x14ac:dyDescent="0.3">
      <c r="A25" s="157" t="s">
        <v>315</v>
      </c>
      <c r="B25" s="157" t="s">
        <v>316</v>
      </c>
      <c r="C25" s="199"/>
      <c r="D25" s="199"/>
      <c r="E25" s="199"/>
      <c r="F25" s="199"/>
      <c r="G25" s="199"/>
      <c r="H25" s="199"/>
      <c r="I25" s="199"/>
      <c r="L25" s="139"/>
      <c r="M25" s="140"/>
      <c r="N25" s="140"/>
      <c r="O25" s="140"/>
      <c r="P25" s="140"/>
      <c r="Q25" s="140"/>
      <c r="R25" s="140"/>
      <c r="S25" s="140"/>
      <c r="T25" s="140"/>
      <c r="U25" s="140"/>
      <c r="V25" s="140"/>
      <c r="Y25" s="140"/>
    </row>
    <row r="26" spans="1:25" x14ac:dyDescent="0.3">
      <c r="A26" s="200" t="s">
        <v>319</v>
      </c>
      <c r="B26" s="157" t="s">
        <v>320</v>
      </c>
      <c r="C26" s="201" t="s">
        <v>596</v>
      </c>
      <c r="D26" s="199">
        <v>390</v>
      </c>
      <c r="E26" s="201">
        <v>407.1</v>
      </c>
      <c r="F26" s="199">
        <v>416.7</v>
      </c>
      <c r="G26" s="199">
        <v>430.3</v>
      </c>
      <c r="H26" s="157">
        <v>444.4</v>
      </c>
      <c r="I26" s="157">
        <v>471.5</v>
      </c>
      <c r="L26" s="139"/>
      <c r="M26" s="140"/>
      <c r="N26" s="140"/>
      <c r="O26" s="140"/>
      <c r="P26" s="140"/>
      <c r="Q26" s="140"/>
      <c r="R26" s="140"/>
      <c r="S26" s="140"/>
      <c r="T26" s="140"/>
      <c r="U26" s="140"/>
      <c r="V26" s="140"/>
      <c r="Y26" s="140"/>
    </row>
    <row r="27" spans="1:25" x14ac:dyDescent="0.3">
      <c r="A27" s="200" t="s">
        <v>4</v>
      </c>
      <c r="B27" s="157" t="s">
        <v>321</v>
      </c>
      <c r="C27" s="201">
        <v>373</v>
      </c>
      <c r="D27" s="199">
        <v>381.6</v>
      </c>
      <c r="E27" s="201">
        <v>392.1</v>
      </c>
      <c r="F27" s="199">
        <v>402.5</v>
      </c>
      <c r="G27" s="199">
        <v>443.6</v>
      </c>
      <c r="H27" s="157">
        <v>431.4</v>
      </c>
      <c r="I27" s="157">
        <v>456.9</v>
      </c>
    </row>
    <row r="28" spans="1:25" x14ac:dyDescent="0.3">
      <c r="A28" s="157"/>
      <c r="B28" s="157"/>
      <c r="C28" s="157"/>
      <c r="D28" s="157"/>
      <c r="E28" s="157"/>
      <c r="F28" s="157"/>
      <c r="G28" s="157"/>
      <c r="H28" s="157"/>
      <c r="I28" s="157"/>
    </row>
    <row r="29" spans="1:25" x14ac:dyDescent="0.3">
      <c r="A29" s="157"/>
      <c r="B29" s="157"/>
      <c r="C29" s="157"/>
      <c r="D29" s="157"/>
      <c r="E29" s="157"/>
      <c r="F29" s="157"/>
      <c r="G29" s="157"/>
      <c r="H29" s="157"/>
      <c r="I29" s="157"/>
    </row>
    <row r="30" spans="1:25" x14ac:dyDescent="0.3">
      <c r="A30" s="157"/>
      <c r="B30" s="157"/>
      <c r="C30" s="157"/>
      <c r="D30" s="200"/>
      <c r="E30" s="130"/>
      <c r="F30" s="130"/>
      <c r="G30" s="130"/>
      <c r="H30" s="130"/>
      <c r="I30" s="130"/>
    </row>
    <row r="31" spans="1:25" x14ac:dyDescent="0.3">
      <c r="A31" s="157"/>
      <c r="B31" s="157"/>
      <c r="C31" s="157"/>
      <c r="D31" s="200"/>
      <c r="E31" s="130"/>
      <c r="F31" s="130"/>
      <c r="G31" s="130"/>
      <c r="H31" s="130"/>
      <c r="I31" s="130"/>
    </row>
    <row r="32" spans="1:25" x14ac:dyDescent="0.3">
      <c r="A32" s="157"/>
      <c r="B32" s="157"/>
      <c r="C32" s="157"/>
      <c r="D32" s="200"/>
      <c r="E32" s="130"/>
      <c r="F32" s="130"/>
      <c r="G32" s="130"/>
      <c r="H32" s="130"/>
      <c r="I32" s="130"/>
    </row>
    <row r="33" spans="1:9" x14ac:dyDescent="0.3">
      <c r="A33" s="157"/>
      <c r="B33" s="157"/>
      <c r="C33" s="157"/>
      <c r="D33" s="200"/>
      <c r="E33" s="130"/>
      <c r="F33" s="130"/>
      <c r="G33" s="130"/>
      <c r="H33" s="130"/>
      <c r="I33" s="130"/>
    </row>
    <row r="34" spans="1:9" x14ac:dyDescent="0.3">
      <c r="A34" s="157"/>
      <c r="B34" s="157"/>
      <c r="C34" s="157"/>
      <c r="D34" s="200"/>
      <c r="E34" s="130"/>
      <c r="F34" s="130"/>
      <c r="G34" s="130"/>
      <c r="H34" s="130"/>
      <c r="I34" s="130"/>
    </row>
    <row r="35" spans="1:9" x14ac:dyDescent="0.3">
      <c r="A35" s="157"/>
      <c r="B35" s="157"/>
      <c r="C35" s="157"/>
      <c r="D35" s="200"/>
      <c r="E35" s="130"/>
      <c r="F35" s="130"/>
      <c r="G35" s="130"/>
      <c r="H35" s="130"/>
      <c r="I35" s="130"/>
    </row>
    <row r="36" spans="1:9" x14ac:dyDescent="0.3">
      <c r="A36" s="157"/>
      <c r="B36" s="157"/>
      <c r="C36" s="157"/>
      <c r="D36" s="200"/>
      <c r="E36" s="130"/>
      <c r="F36" s="130"/>
      <c r="G36" s="130"/>
      <c r="H36" s="130"/>
      <c r="I36" s="130"/>
    </row>
    <row r="37" spans="1:9" x14ac:dyDescent="0.3">
      <c r="A37" s="157"/>
      <c r="B37" s="157"/>
      <c r="C37" s="157"/>
      <c r="D37" s="200"/>
      <c r="E37" s="130"/>
      <c r="F37" s="130"/>
      <c r="G37" s="130"/>
      <c r="H37" s="130"/>
      <c r="I37" s="130"/>
    </row>
    <row r="38" spans="1:9" x14ac:dyDescent="0.3">
      <c r="C38" s="140"/>
      <c r="D38" s="140"/>
      <c r="E38" s="140"/>
      <c r="F38" s="140"/>
      <c r="G38" s="140"/>
      <c r="H38" s="140"/>
      <c r="I38" s="140"/>
    </row>
    <row r="39" spans="1:9" x14ac:dyDescent="0.3">
      <c r="A39" s="139"/>
      <c r="C39" s="141"/>
      <c r="D39" s="141"/>
      <c r="E39" s="141"/>
      <c r="F39" s="140"/>
      <c r="G39" s="141"/>
      <c r="H39" s="140"/>
      <c r="I39" s="140"/>
    </row>
    <row r="40" spans="1:9" x14ac:dyDescent="0.3">
      <c r="A40" s="139"/>
      <c r="C40" s="141"/>
      <c r="D40" s="141"/>
      <c r="E40" s="141"/>
      <c r="F40" s="140"/>
      <c r="G40" s="141"/>
      <c r="H40" s="140"/>
      <c r="I40" s="140"/>
    </row>
    <row r="43" spans="1:9" x14ac:dyDescent="0.3">
      <c r="D43" s="139"/>
      <c r="E43" s="132"/>
      <c r="F43" s="132"/>
      <c r="G43" s="132"/>
      <c r="H43" s="132"/>
      <c r="I43" s="132"/>
    </row>
    <row r="44" spans="1:9" x14ac:dyDescent="0.3">
      <c r="D44" s="139"/>
      <c r="E44" s="132"/>
      <c r="F44" s="132"/>
      <c r="G44" s="132"/>
      <c r="H44" s="132"/>
      <c r="I44" s="132"/>
    </row>
    <row r="45" spans="1:9" x14ac:dyDescent="0.3">
      <c r="D45" s="139"/>
      <c r="E45" s="132"/>
      <c r="F45" s="132"/>
      <c r="G45" s="132"/>
      <c r="H45" s="132"/>
      <c r="I45" s="132"/>
    </row>
    <row r="46" spans="1:9" x14ac:dyDescent="0.3">
      <c r="D46" s="139"/>
      <c r="E46" s="132"/>
      <c r="F46" s="132"/>
      <c r="G46" s="132"/>
      <c r="H46" s="132"/>
      <c r="I46" s="132"/>
    </row>
    <row r="47" spans="1:9" x14ac:dyDescent="0.3">
      <c r="D47" s="139"/>
      <c r="E47" s="132"/>
      <c r="F47" s="132"/>
      <c r="G47" s="132"/>
      <c r="H47" s="132"/>
      <c r="I47" s="132"/>
    </row>
    <row r="48" spans="1:9" x14ac:dyDescent="0.3">
      <c r="D48" s="139"/>
      <c r="E48" s="132"/>
      <c r="F48" s="132"/>
      <c r="G48" s="132"/>
      <c r="H48" s="132"/>
      <c r="I48" s="132"/>
    </row>
    <row r="49" spans="4:9" x14ac:dyDescent="0.3">
      <c r="D49" s="139"/>
      <c r="E49" s="132"/>
      <c r="F49" s="132"/>
      <c r="G49" s="132"/>
      <c r="H49" s="132"/>
      <c r="I49" s="132"/>
    </row>
    <row r="50" spans="4:9" x14ac:dyDescent="0.3">
      <c r="D50" s="139"/>
      <c r="E50" s="132"/>
      <c r="F50" s="132"/>
      <c r="G50" s="132"/>
      <c r="H50" s="132"/>
      <c r="I50" s="132"/>
    </row>
    <row r="51" spans="4:9" x14ac:dyDescent="0.3">
      <c r="D51" s="139"/>
      <c r="E51" s="132"/>
      <c r="F51" s="132"/>
      <c r="G51" s="132"/>
      <c r="H51" s="132"/>
      <c r="I51" s="132"/>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4"/>
  <sheetViews>
    <sheetView topLeftCell="A109" workbookViewId="0">
      <selection activeCell="A118" sqref="A118"/>
    </sheetView>
  </sheetViews>
  <sheetFormatPr defaultRowHeight="14.4" x14ac:dyDescent="0.3"/>
  <cols>
    <col min="1" max="1" width="39.5546875" bestFit="1" customWidth="1"/>
    <col min="2" max="2" width="14.5546875" customWidth="1"/>
    <col min="3" max="3" width="17.88671875" customWidth="1"/>
    <col min="4" max="4" width="22.6640625" customWidth="1"/>
    <col min="5" max="5" width="15.88671875" customWidth="1"/>
    <col min="6" max="6" width="16" customWidth="1"/>
  </cols>
  <sheetData>
    <row r="1" spans="1:15" ht="15.6" x14ac:dyDescent="0.3">
      <c r="A1" s="12" t="s">
        <v>322</v>
      </c>
      <c r="B1" s="12" t="s">
        <v>323</v>
      </c>
      <c r="C1" s="12" t="s">
        <v>1</v>
      </c>
      <c r="D1" s="12" t="s">
        <v>324</v>
      </c>
      <c r="E1" s="12" t="s">
        <v>2</v>
      </c>
      <c r="F1" s="12" t="s">
        <v>325</v>
      </c>
      <c r="G1" s="12" t="s">
        <v>326</v>
      </c>
      <c r="J1" s="12" t="s">
        <v>327</v>
      </c>
    </row>
    <row r="2" spans="1:15" x14ac:dyDescent="0.3">
      <c r="A2" t="s">
        <v>77</v>
      </c>
      <c r="B2" t="s">
        <v>78</v>
      </c>
      <c r="C2" t="s">
        <v>333</v>
      </c>
      <c r="D2" t="s">
        <v>334</v>
      </c>
      <c r="E2" s="163" t="s">
        <v>303</v>
      </c>
      <c r="F2" t="s">
        <v>304</v>
      </c>
      <c r="G2" t="s">
        <v>328</v>
      </c>
      <c r="J2" t="s">
        <v>303</v>
      </c>
      <c r="K2" t="s">
        <v>304</v>
      </c>
      <c r="M2">
        <v>1</v>
      </c>
      <c r="O2" t="s">
        <v>5</v>
      </c>
    </row>
    <row r="3" spans="1:15" x14ac:dyDescent="0.3">
      <c r="A3" t="s">
        <v>79</v>
      </c>
      <c r="B3" t="s">
        <v>80</v>
      </c>
      <c r="C3" t="s">
        <v>336</v>
      </c>
      <c r="D3" t="s">
        <v>337</v>
      </c>
      <c r="E3" s="163" t="s">
        <v>303</v>
      </c>
      <c r="F3" t="s">
        <v>304</v>
      </c>
      <c r="G3" t="s">
        <v>328</v>
      </c>
      <c r="J3" t="s">
        <v>317</v>
      </c>
      <c r="K3" t="s">
        <v>318</v>
      </c>
      <c r="M3">
        <v>2</v>
      </c>
      <c r="O3" t="s">
        <v>329</v>
      </c>
    </row>
    <row r="4" spans="1:15" x14ac:dyDescent="0.3">
      <c r="A4" t="s">
        <v>81</v>
      </c>
      <c r="B4" t="s">
        <v>82</v>
      </c>
      <c r="C4" t="s">
        <v>339</v>
      </c>
      <c r="D4" t="s">
        <v>340</v>
      </c>
      <c r="E4" s="163" t="s">
        <v>303</v>
      </c>
      <c r="F4" t="s">
        <v>304</v>
      </c>
      <c r="G4" t="s">
        <v>328</v>
      </c>
      <c r="J4" t="s">
        <v>319</v>
      </c>
      <c r="K4" t="s">
        <v>320</v>
      </c>
      <c r="M4">
        <v>3</v>
      </c>
      <c r="O4" t="s">
        <v>330</v>
      </c>
    </row>
    <row r="5" spans="1:15" x14ac:dyDescent="0.3">
      <c r="A5" t="s">
        <v>83</v>
      </c>
      <c r="B5" t="s">
        <v>84</v>
      </c>
      <c r="C5" t="s">
        <v>341</v>
      </c>
      <c r="D5" t="s">
        <v>342</v>
      </c>
      <c r="E5" s="163" t="s">
        <v>303</v>
      </c>
      <c r="F5" t="s">
        <v>304</v>
      </c>
      <c r="G5" t="s">
        <v>328</v>
      </c>
      <c r="J5" t="s">
        <v>4</v>
      </c>
      <c r="K5" t="s">
        <v>321</v>
      </c>
      <c r="M5">
        <v>4</v>
      </c>
      <c r="O5" t="s">
        <v>331</v>
      </c>
    </row>
    <row r="6" spans="1:15" x14ac:dyDescent="0.3">
      <c r="A6" t="s">
        <v>85</v>
      </c>
      <c r="B6" t="s">
        <v>86</v>
      </c>
      <c r="C6" t="s">
        <v>343</v>
      </c>
      <c r="D6" t="s">
        <v>344</v>
      </c>
      <c r="E6" s="163" t="s">
        <v>303</v>
      </c>
      <c r="F6" t="s">
        <v>304</v>
      </c>
      <c r="G6" t="s">
        <v>332</v>
      </c>
      <c r="M6">
        <v>13</v>
      </c>
      <c r="O6" t="s">
        <v>335</v>
      </c>
    </row>
    <row r="7" spans="1:15" x14ac:dyDescent="0.3">
      <c r="A7" t="s">
        <v>87</v>
      </c>
      <c r="B7" t="s">
        <v>88</v>
      </c>
      <c r="C7" t="s">
        <v>345</v>
      </c>
      <c r="D7" t="s">
        <v>346</v>
      </c>
      <c r="E7" s="163" t="s">
        <v>303</v>
      </c>
      <c r="F7" t="s">
        <v>304</v>
      </c>
      <c r="G7" t="s">
        <v>332</v>
      </c>
      <c r="M7">
        <v>17</v>
      </c>
      <c r="O7" t="s">
        <v>338</v>
      </c>
    </row>
    <row r="8" spans="1:15" x14ac:dyDescent="0.3">
      <c r="A8" t="s">
        <v>89</v>
      </c>
      <c r="B8" t="s">
        <v>90</v>
      </c>
      <c r="C8" t="s">
        <v>347</v>
      </c>
      <c r="D8" t="s">
        <v>348</v>
      </c>
      <c r="E8" s="163" t="s">
        <v>303</v>
      </c>
      <c r="F8" t="s">
        <v>304</v>
      </c>
      <c r="G8" t="s">
        <v>328</v>
      </c>
      <c r="M8">
        <v>18</v>
      </c>
    </row>
    <row r="9" spans="1:15" x14ac:dyDescent="0.3">
      <c r="A9" t="s">
        <v>91</v>
      </c>
      <c r="B9" t="s">
        <v>92</v>
      </c>
      <c r="C9" t="s">
        <v>349</v>
      </c>
      <c r="D9" t="s">
        <v>350</v>
      </c>
      <c r="E9" s="163" t="s">
        <v>303</v>
      </c>
      <c r="F9" t="s">
        <v>304</v>
      </c>
      <c r="G9" t="s">
        <v>328</v>
      </c>
      <c r="M9">
        <v>23</v>
      </c>
    </row>
    <row r="10" spans="1:15" x14ac:dyDescent="0.3">
      <c r="A10" t="s">
        <v>93</v>
      </c>
      <c r="B10" t="s">
        <v>94</v>
      </c>
      <c r="C10" t="s">
        <v>351</v>
      </c>
      <c r="D10" t="s">
        <v>352</v>
      </c>
      <c r="E10" s="163" t="s">
        <v>303</v>
      </c>
      <c r="F10" t="s">
        <v>304</v>
      </c>
      <c r="G10" t="s">
        <v>328</v>
      </c>
      <c r="M10">
        <v>24</v>
      </c>
    </row>
    <row r="11" spans="1:15" x14ac:dyDescent="0.3">
      <c r="A11" t="s">
        <v>95</v>
      </c>
      <c r="B11" t="s">
        <v>96</v>
      </c>
      <c r="C11" t="s">
        <v>351</v>
      </c>
      <c r="D11" t="s">
        <v>352</v>
      </c>
      <c r="E11" s="163" t="s">
        <v>303</v>
      </c>
      <c r="F11" t="s">
        <v>304</v>
      </c>
      <c r="G11" t="s">
        <v>328</v>
      </c>
      <c r="M11">
        <v>25</v>
      </c>
    </row>
    <row r="12" spans="1:15" x14ac:dyDescent="0.3">
      <c r="A12" t="s">
        <v>97</v>
      </c>
      <c r="B12" t="s">
        <v>98</v>
      </c>
      <c r="C12" t="s">
        <v>353</v>
      </c>
      <c r="D12" t="s">
        <v>354</v>
      </c>
      <c r="E12" s="163" t="s">
        <v>303</v>
      </c>
      <c r="F12" t="s">
        <v>304</v>
      </c>
      <c r="G12" t="s">
        <v>328</v>
      </c>
      <c r="M12">
        <v>26</v>
      </c>
    </row>
    <row r="13" spans="1:15" x14ac:dyDescent="0.3">
      <c r="A13" t="s">
        <v>99</v>
      </c>
      <c r="B13" t="s">
        <v>100</v>
      </c>
      <c r="C13" t="s">
        <v>355</v>
      </c>
      <c r="D13" t="s">
        <v>356</v>
      </c>
      <c r="E13" s="163" t="s">
        <v>303</v>
      </c>
      <c r="F13" t="s">
        <v>304</v>
      </c>
      <c r="G13" t="s">
        <v>328</v>
      </c>
      <c r="M13">
        <v>27</v>
      </c>
    </row>
    <row r="14" spans="1:15" x14ac:dyDescent="0.3">
      <c r="A14" t="s">
        <v>101</v>
      </c>
      <c r="B14" t="s">
        <v>102</v>
      </c>
      <c r="C14" t="s">
        <v>357</v>
      </c>
      <c r="D14" t="s">
        <v>358</v>
      </c>
      <c r="E14" s="163" t="s">
        <v>303</v>
      </c>
      <c r="F14" t="s">
        <v>304</v>
      </c>
      <c r="G14" t="s">
        <v>359</v>
      </c>
      <c r="M14">
        <v>28</v>
      </c>
    </row>
    <row r="15" spans="1:15" x14ac:dyDescent="0.3">
      <c r="A15" t="s">
        <v>103</v>
      </c>
      <c r="B15" t="s">
        <v>104</v>
      </c>
      <c r="C15" t="s">
        <v>357</v>
      </c>
      <c r="D15" t="s">
        <v>358</v>
      </c>
      <c r="E15" s="163" t="s">
        <v>303</v>
      </c>
      <c r="F15" t="s">
        <v>304</v>
      </c>
      <c r="G15" t="s">
        <v>359</v>
      </c>
      <c r="M15">
        <v>29</v>
      </c>
    </row>
    <row r="16" spans="1:15" x14ac:dyDescent="0.3">
      <c r="A16" t="s">
        <v>105</v>
      </c>
      <c r="B16" t="s">
        <v>106</v>
      </c>
      <c r="C16" t="s">
        <v>347</v>
      </c>
      <c r="D16" t="s">
        <v>348</v>
      </c>
      <c r="E16" s="163" t="s">
        <v>303</v>
      </c>
      <c r="F16" t="s">
        <v>304</v>
      </c>
      <c r="G16" t="s">
        <v>332</v>
      </c>
      <c r="M16">
        <v>30</v>
      </c>
    </row>
    <row r="17" spans="1:13" x14ac:dyDescent="0.3">
      <c r="A17" t="s">
        <v>107</v>
      </c>
      <c r="B17" t="s">
        <v>108</v>
      </c>
      <c r="C17" t="s">
        <v>341</v>
      </c>
      <c r="D17" t="s">
        <v>342</v>
      </c>
      <c r="E17" s="163" t="s">
        <v>303</v>
      </c>
      <c r="F17" t="s">
        <v>304</v>
      </c>
      <c r="G17" t="s">
        <v>328</v>
      </c>
      <c r="M17">
        <v>31</v>
      </c>
    </row>
    <row r="18" spans="1:13" x14ac:dyDescent="0.3">
      <c r="A18" t="s">
        <v>109</v>
      </c>
      <c r="B18" t="s">
        <v>110</v>
      </c>
      <c r="C18" t="s">
        <v>360</v>
      </c>
      <c r="D18" t="s">
        <v>361</v>
      </c>
      <c r="E18" s="163" t="s">
        <v>303</v>
      </c>
      <c r="F18" t="s">
        <v>304</v>
      </c>
      <c r="G18" t="s">
        <v>328</v>
      </c>
      <c r="M18">
        <v>32</v>
      </c>
    </row>
    <row r="19" spans="1:13" x14ac:dyDescent="0.3">
      <c r="A19" t="s">
        <v>111</v>
      </c>
      <c r="B19" t="s">
        <v>112</v>
      </c>
      <c r="C19" t="s">
        <v>360</v>
      </c>
      <c r="D19" t="s">
        <v>361</v>
      </c>
      <c r="E19" s="163" t="s">
        <v>303</v>
      </c>
      <c r="F19" t="s">
        <v>304</v>
      </c>
      <c r="G19" t="s">
        <v>328</v>
      </c>
      <c r="M19">
        <v>33</v>
      </c>
    </row>
    <row r="20" spans="1:13" x14ac:dyDescent="0.3">
      <c r="A20" t="s">
        <v>113</v>
      </c>
      <c r="B20" t="s">
        <v>114</v>
      </c>
      <c r="C20" t="s">
        <v>343</v>
      </c>
      <c r="D20" t="s">
        <v>344</v>
      </c>
      <c r="E20" s="163" t="s">
        <v>303</v>
      </c>
      <c r="F20" t="s">
        <v>304</v>
      </c>
      <c r="G20" t="s">
        <v>332</v>
      </c>
      <c r="M20">
        <v>34</v>
      </c>
    </row>
    <row r="21" spans="1:13" x14ac:dyDescent="0.3">
      <c r="A21" t="s">
        <v>115</v>
      </c>
      <c r="B21" t="s">
        <v>116</v>
      </c>
      <c r="C21" t="s">
        <v>362</v>
      </c>
      <c r="D21" t="s">
        <v>363</v>
      </c>
      <c r="E21" s="163" t="s">
        <v>303</v>
      </c>
      <c r="F21" t="s">
        <v>304</v>
      </c>
      <c r="G21" t="s">
        <v>332</v>
      </c>
      <c r="M21">
        <v>35</v>
      </c>
    </row>
    <row r="22" spans="1:13" x14ac:dyDescent="0.3">
      <c r="A22" t="s">
        <v>117</v>
      </c>
      <c r="B22" t="s">
        <v>118</v>
      </c>
      <c r="C22" t="s">
        <v>364</v>
      </c>
      <c r="D22" t="s">
        <v>365</v>
      </c>
      <c r="E22" s="163" t="s">
        <v>303</v>
      </c>
      <c r="F22" t="s">
        <v>304</v>
      </c>
      <c r="G22" t="s">
        <v>332</v>
      </c>
      <c r="M22">
        <v>36</v>
      </c>
    </row>
    <row r="23" spans="1:13" x14ac:dyDescent="0.3">
      <c r="A23" t="s">
        <v>119</v>
      </c>
      <c r="B23" t="s">
        <v>120</v>
      </c>
      <c r="C23" t="s">
        <v>366</v>
      </c>
      <c r="D23" t="s">
        <v>367</v>
      </c>
      <c r="E23" s="163" t="s">
        <v>303</v>
      </c>
      <c r="F23" t="s">
        <v>304</v>
      </c>
      <c r="G23" t="s">
        <v>328</v>
      </c>
      <c r="M23">
        <v>37</v>
      </c>
    </row>
    <row r="24" spans="1:13" x14ac:dyDescent="0.3">
      <c r="A24" t="s">
        <v>121</v>
      </c>
      <c r="B24" t="s">
        <v>122</v>
      </c>
      <c r="C24" t="s">
        <v>368</v>
      </c>
      <c r="D24" t="s">
        <v>369</v>
      </c>
      <c r="E24" s="163" t="s">
        <v>303</v>
      </c>
      <c r="F24" t="s">
        <v>304</v>
      </c>
      <c r="G24" t="s">
        <v>359</v>
      </c>
      <c r="M24">
        <v>38</v>
      </c>
    </row>
    <row r="25" spans="1:13" x14ac:dyDescent="0.3">
      <c r="A25" t="s">
        <v>123</v>
      </c>
      <c r="B25" t="s">
        <v>124</v>
      </c>
      <c r="C25" t="s">
        <v>370</v>
      </c>
      <c r="D25" t="s">
        <v>371</v>
      </c>
      <c r="E25" s="163" t="s">
        <v>303</v>
      </c>
      <c r="F25" t="s">
        <v>304</v>
      </c>
      <c r="G25" t="s">
        <v>328</v>
      </c>
      <c r="M25">
        <v>39</v>
      </c>
    </row>
    <row r="26" spans="1:13" x14ac:dyDescent="0.3">
      <c r="A26" t="s">
        <v>125</v>
      </c>
      <c r="B26" t="s">
        <v>126</v>
      </c>
      <c r="C26" t="s">
        <v>364</v>
      </c>
      <c r="D26" t="s">
        <v>365</v>
      </c>
      <c r="E26" s="163" t="s">
        <v>303</v>
      </c>
      <c r="F26" t="s">
        <v>304</v>
      </c>
      <c r="G26" t="s">
        <v>332</v>
      </c>
      <c r="M26">
        <v>40</v>
      </c>
    </row>
    <row r="27" spans="1:13" x14ac:dyDescent="0.3">
      <c r="A27" t="s">
        <v>127</v>
      </c>
      <c r="B27" t="s">
        <v>128</v>
      </c>
      <c r="C27" t="s">
        <v>372</v>
      </c>
      <c r="D27" t="s">
        <v>373</v>
      </c>
      <c r="E27" s="163" t="s">
        <v>303</v>
      </c>
      <c r="F27" t="s">
        <v>304</v>
      </c>
      <c r="G27" t="s">
        <v>328</v>
      </c>
      <c r="M27">
        <v>41</v>
      </c>
    </row>
    <row r="28" spans="1:13" x14ac:dyDescent="0.3">
      <c r="A28" t="s">
        <v>129</v>
      </c>
      <c r="B28" t="s">
        <v>130</v>
      </c>
      <c r="C28" t="s">
        <v>271</v>
      </c>
      <c r="D28" t="s">
        <v>374</v>
      </c>
      <c r="E28" s="163" t="s">
        <v>303</v>
      </c>
      <c r="F28" t="s">
        <v>304</v>
      </c>
      <c r="G28" t="s">
        <v>328</v>
      </c>
      <c r="M28">
        <v>42</v>
      </c>
    </row>
    <row r="29" spans="1:13" x14ac:dyDescent="0.3">
      <c r="A29" t="s">
        <v>131</v>
      </c>
      <c r="B29" t="s">
        <v>132</v>
      </c>
      <c r="C29" t="s">
        <v>343</v>
      </c>
      <c r="D29" t="s">
        <v>344</v>
      </c>
      <c r="E29" s="163" t="s">
        <v>303</v>
      </c>
      <c r="F29" t="s">
        <v>304</v>
      </c>
      <c r="G29" t="s">
        <v>332</v>
      </c>
      <c r="M29">
        <v>43</v>
      </c>
    </row>
    <row r="30" spans="1:13" x14ac:dyDescent="0.3">
      <c r="A30" t="s">
        <v>133</v>
      </c>
      <c r="B30" t="s">
        <v>134</v>
      </c>
      <c r="C30" t="s">
        <v>341</v>
      </c>
      <c r="D30" t="s">
        <v>342</v>
      </c>
      <c r="E30" s="163" t="s">
        <v>303</v>
      </c>
      <c r="F30" t="s">
        <v>304</v>
      </c>
      <c r="G30" t="s">
        <v>328</v>
      </c>
      <c r="M30">
        <v>44</v>
      </c>
    </row>
    <row r="31" spans="1:13" x14ac:dyDescent="0.3">
      <c r="A31" t="s">
        <v>135</v>
      </c>
      <c r="B31" t="s">
        <v>136</v>
      </c>
      <c r="C31" t="s">
        <v>375</v>
      </c>
      <c r="D31" t="s">
        <v>376</v>
      </c>
      <c r="E31" s="163" t="s">
        <v>303</v>
      </c>
      <c r="F31" t="s">
        <v>304</v>
      </c>
      <c r="G31" t="s">
        <v>328</v>
      </c>
      <c r="M31">
        <v>46</v>
      </c>
    </row>
    <row r="32" spans="1:13" x14ac:dyDescent="0.3">
      <c r="A32" t="s">
        <v>137</v>
      </c>
      <c r="B32" t="s">
        <v>138</v>
      </c>
      <c r="C32" t="s">
        <v>357</v>
      </c>
      <c r="D32" t="s">
        <v>358</v>
      </c>
      <c r="E32" s="163" t="s">
        <v>303</v>
      </c>
      <c r="F32" t="s">
        <v>304</v>
      </c>
      <c r="G32" t="s">
        <v>328</v>
      </c>
      <c r="M32">
        <v>51</v>
      </c>
    </row>
    <row r="33" spans="1:13" x14ac:dyDescent="0.3">
      <c r="A33" t="s">
        <v>139</v>
      </c>
      <c r="B33" t="s">
        <v>140</v>
      </c>
      <c r="C33" t="s">
        <v>366</v>
      </c>
      <c r="D33" t="s">
        <v>367</v>
      </c>
      <c r="E33" s="163" t="s">
        <v>303</v>
      </c>
      <c r="F33" t="s">
        <v>304</v>
      </c>
      <c r="G33" t="s">
        <v>328</v>
      </c>
      <c r="M33">
        <v>57</v>
      </c>
    </row>
    <row r="34" spans="1:13" x14ac:dyDescent="0.3">
      <c r="A34" t="s">
        <v>141</v>
      </c>
      <c r="B34" t="s">
        <v>142</v>
      </c>
      <c r="C34" t="s">
        <v>351</v>
      </c>
      <c r="D34" t="s">
        <v>352</v>
      </c>
      <c r="E34" s="163" t="s">
        <v>303</v>
      </c>
      <c r="F34" t="s">
        <v>304</v>
      </c>
      <c r="G34" t="s">
        <v>332</v>
      </c>
      <c r="M34">
        <v>64</v>
      </c>
    </row>
    <row r="35" spans="1:13" x14ac:dyDescent="0.3">
      <c r="A35" t="s">
        <v>143</v>
      </c>
      <c r="B35" t="s">
        <v>144</v>
      </c>
      <c r="C35" t="s">
        <v>343</v>
      </c>
      <c r="D35" t="s">
        <v>344</v>
      </c>
      <c r="E35" s="163" t="s">
        <v>303</v>
      </c>
      <c r="F35" t="s">
        <v>304</v>
      </c>
      <c r="G35" t="s">
        <v>332</v>
      </c>
      <c r="M35">
        <v>65</v>
      </c>
    </row>
    <row r="36" spans="1:13" x14ac:dyDescent="0.3">
      <c r="A36" t="s">
        <v>145</v>
      </c>
      <c r="B36" t="s">
        <v>146</v>
      </c>
      <c r="C36" t="s">
        <v>343</v>
      </c>
      <c r="D36" t="s">
        <v>344</v>
      </c>
      <c r="E36" s="163" t="s">
        <v>303</v>
      </c>
      <c r="F36" t="s">
        <v>304</v>
      </c>
      <c r="G36" t="s">
        <v>328</v>
      </c>
      <c r="M36">
        <v>68</v>
      </c>
    </row>
    <row r="37" spans="1:13" x14ac:dyDescent="0.3">
      <c r="A37" t="s">
        <v>147</v>
      </c>
      <c r="B37" t="s">
        <v>148</v>
      </c>
      <c r="C37" t="s">
        <v>345</v>
      </c>
      <c r="D37" t="s">
        <v>346</v>
      </c>
      <c r="E37" s="163" t="s">
        <v>303</v>
      </c>
      <c r="F37" t="s">
        <v>304</v>
      </c>
      <c r="G37" t="s">
        <v>332</v>
      </c>
      <c r="M37">
        <v>85</v>
      </c>
    </row>
    <row r="38" spans="1:13" x14ac:dyDescent="0.3">
      <c r="A38" t="s">
        <v>149</v>
      </c>
      <c r="B38" t="s">
        <v>150</v>
      </c>
      <c r="C38" t="s">
        <v>377</v>
      </c>
      <c r="D38" t="s">
        <v>378</v>
      </c>
      <c r="E38" s="163" t="s">
        <v>303</v>
      </c>
      <c r="F38" t="s">
        <v>304</v>
      </c>
      <c r="G38" t="s">
        <v>328</v>
      </c>
      <c r="M38">
        <v>89</v>
      </c>
    </row>
    <row r="39" spans="1:13" x14ac:dyDescent="0.3">
      <c r="A39" t="s">
        <v>151</v>
      </c>
      <c r="B39" t="s">
        <v>152</v>
      </c>
      <c r="C39" t="s">
        <v>375</v>
      </c>
      <c r="D39" t="s">
        <v>376</v>
      </c>
      <c r="E39" s="163" t="s">
        <v>303</v>
      </c>
      <c r="F39" t="s">
        <v>304</v>
      </c>
      <c r="G39" t="s">
        <v>328</v>
      </c>
      <c r="M39">
        <v>94</v>
      </c>
    </row>
    <row r="40" spans="1:13" x14ac:dyDescent="0.3">
      <c r="A40" t="s">
        <v>153</v>
      </c>
      <c r="B40" t="s">
        <v>154</v>
      </c>
      <c r="C40" t="s">
        <v>360</v>
      </c>
      <c r="D40" t="s">
        <v>361</v>
      </c>
      <c r="E40" s="163" t="s">
        <v>303</v>
      </c>
      <c r="F40" t="s">
        <v>304</v>
      </c>
      <c r="G40" t="s">
        <v>328</v>
      </c>
    </row>
    <row r="41" spans="1:13" x14ac:dyDescent="0.3">
      <c r="A41" t="s">
        <v>155</v>
      </c>
      <c r="B41" t="s">
        <v>156</v>
      </c>
      <c r="C41" t="s">
        <v>351</v>
      </c>
      <c r="D41" t="s">
        <v>352</v>
      </c>
      <c r="E41" s="163" t="s">
        <v>303</v>
      </c>
      <c r="F41" t="s">
        <v>304</v>
      </c>
      <c r="G41" t="s">
        <v>328</v>
      </c>
    </row>
    <row r="42" spans="1:13" x14ac:dyDescent="0.3">
      <c r="A42" t="s">
        <v>157</v>
      </c>
      <c r="B42" t="s">
        <v>158</v>
      </c>
      <c r="C42" t="s">
        <v>366</v>
      </c>
      <c r="D42" t="s">
        <v>367</v>
      </c>
      <c r="E42" s="163" t="s">
        <v>303</v>
      </c>
      <c r="F42" t="s">
        <v>304</v>
      </c>
      <c r="G42" t="s">
        <v>328</v>
      </c>
    </row>
    <row r="43" spans="1:13" x14ac:dyDescent="0.3">
      <c r="A43" t="s">
        <v>159</v>
      </c>
      <c r="B43" t="s">
        <v>160</v>
      </c>
      <c r="C43" t="s">
        <v>357</v>
      </c>
      <c r="D43" t="s">
        <v>358</v>
      </c>
      <c r="E43" s="163" t="s">
        <v>303</v>
      </c>
      <c r="F43" t="s">
        <v>304</v>
      </c>
      <c r="G43" t="s">
        <v>328</v>
      </c>
    </row>
    <row r="44" spans="1:13" x14ac:dyDescent="0.3">
      <c r="A44" t="s">
        <v>161</v>
      </c>
      <c r="B44" t="s">
        <v>162</v>
      </c>
      <c r="C44" t="s">
        <v>364</v>
      </c>
      <c r="D44" t="s">
        <v>365</v>
      </c>
      <c r="E44" s="163" t="s">
        <v>303</v>
      </c>
      <c r="F44" t="s">
        <v>304</v>
      </c>
      <c r="G44" t="s">
        <v>332</v>
      </c>
    </row>
    <row r="45" spans="1:13" x14ac:dyDescent="0.3">
      <c r="A45" t="s">
        <v>163</v>
      </c>
      <c r="B45" t="s">
        <v>164</v>
      </c>
      <c r="C45" t="s">
        <v>372</v>
      </c>
      <c r="D45" t="s">
        <v>373</v>
      </c>
      <c r="E45" s="163" t="s">
        <v>303</v>
      </c>
      <c r="F45" t="s">
        <v>304</v>
      </c>
      <c r="G45" t="s">
        <v>328</v>
      </c>
    </row>
    <row r="46" spans="1:13" x14ac:dyDescent="0.3">
      <c r="A46" t="s">
        <v>165</v>
      </c>
      <c r="B46" t="s">
        <v>166</v>
      </c>
      <c r="C46" t="s">
        <v>379</v>
      </c>
      <c r="D46" t="s">
        <v>380</v>
      </c>
      <c r="E46" s="163" t="s">
        <v>303</v>
      </c>
      <c r="F46" t="s">
        <v>304</v>
      </c>
      <c r="G46" t="s">
        <v>328</v>
      </c>
    </row>
    <row r="47" spans="1:13" x14ac:dyDescent="0.3">
      <c r="A47" t="s">
        <v>167</v>
      </c>
      <c r="B47" t="s">
        <v>168</v>
      </c>
      <c r="C47" t="s">
        <v>271</v>
      </c>
      <c r="D47" t="s">
        <v>374</v>
      </c>
      <c r="E47" s="163" t="s">
        <v>303</v>
      </c>
      <c r="F47" t="s">
        <v>304</v>
      </c>
      <c r="G47" t="s">
        <v>328</v>
      </c>
    </row>
    <row r="48" spans="1:13" x14ac:dyDescent="0.3">
      <c r="A48" t="s">
        <v>169</v>
      </c>
      <c r="B48" t="s">
        <v>170</v>
      </c>
      <c r="C48" t="s">
        <v>333</v>
      </c>
      <c r="D48" t="s">
        <v>334</v>
      </c>
      <c r="E48" s="163" t="s">
        <v>303</v>
      </c>
      <c r="F48" t="s">
        <v>304</v>
      </c>
      <c r="G48" t="s">
        <v>332</v>
      </c>
    </row>
    <row r="49" spans="1:7" x14ac:dyDescent="0.3">
      <c r="A49" t="s">
        <v>171</v>
      </c>
      <c r="B49" t="s">
        <v>172</v>
      </c>
      <c r="C49" t="s">
        <v>362</v>
      </c>
      <c r="D49" t="s">
        <v>363</v>
      </c>
      <c r="E49" s="163" t="s">
        <v>303</v>
      </c>
      <c r="F49" t="s">
        <v>304</v>
      </c>
      <c r="G49" t="s">
        <v>332</v>
      </c>
    </row>
    <row r="50" spans="1:7" x14ac:dyDescent="0.3">
      <c r="A50" t="s">
        <v>173</v>
      </c>
      <c r="B50" t="s">
        <v>174</v>
      </c>
      <c r="C50" t="s">
        <v>364</v>
      </c>
      <c r="D50" t="s">
        <v>365</v>
      </c>
      <c r="E50" s="163" t="s">
        <v>303</v>
      </c>
      <c r="F50" t="s">
        <v>304</v>
      </c>
      <c r="G50" t="s">
        <v>332</v>
      </c>
    </row>
    <row r="51" spans="1:7" x14ac:dyDescent="0.3">
      <c r="A51" t="s">
        <v>175</v>
      </c>
      <c r="B51" t="s">
        <v>176</v>
      </c>
      <c r="C51" t="s">
        <v>345</v>
      </c>
      <c r="D51" t="s">
        <v>346</v>
      </c>
      <c r="E51" s="163" t="s">
        <v>303</v>
      </c>
      <c r="F51" t="s">
        <v>304</v>
      </c>
      <c r="G51" t="s">
        <v>332</v>
      </c>
    </row>
    <row r="52" spans="1:7" x14ac:dyDescent="0.3">
      <c r="A52" t="s">
        <v>177</v>
      </c>
      <c r="B52" t="s">
        <v>178</v>
      </c>
      <c r="C52" t="s">
        <v>353</v>
      </c>
      <c r="D52" t="s">
        <v>354</v>
      </c>
      <c r="E52" s="163" t="s">
        <v>303</v>
      </c>
      <c r="F52" t="s">
        <v>304</v>
      </c>
      <c r="G52" t="s">
        <v>328</v>
      </c>
    </row>
    <row r="53" spans="1:7" x14ac:dyDescent="0.3">
      <c r="A53" t="s">
        <v>179</v>
      </c>
      <c r="B53" t="s">
        <v>180</v>
      </c>
      <c r="C53" t="s">
        <v>357</v>
      </c>
      <c r="D53" t="s">
        <v>358</v>
      </c>
      <c r="E53" s="163" t="s">
        <v>303</v>
      </c>
      <c r="F53" t="s">
        <v>304</v>
      </c>
      <c r="G53" t="s">
        <v>359</v>
      </c>
    </row>
    <row r="54" spans="1:7" x14ac:dyDescent="0.3">
      <c r="A54" t="s">
        <v>181</v>
      </c>
      <c r="B54" t="s">
        <v>182</v>
      </c>
      <c r="C54" t="s">
        <v>345</v>
      </c>
      <c r="D54" t="s">
        <v>346</v>
      </c>
      <c r="E54" s="163" t="s">
        <v>303</v>
      </c>
      <c r="F54" t="s">
        <v>304</v>
      </c>
      <c r="G54" t="s">
        <v>332</v>
      </c>
    </row>
    <row r="55" spans="1:7" x14ac:dyDescent="0.3">
      <c r="A55" t="s">
        <v>183</v>
      </c>
      <c r="B55" t="s">
        <v>184</v>
      </c>
      <c r="C55" t="s">
        <v>345</v>
      </c>
      <c r="D55" t="s">
        <v>346</v>
      </c>
      <c r="E55" s="163" t="s">
        <v>303</v>
      </c>
      <c r="F55" t="s">
        <v>304</v>
      </c>
      <c r="G55" t="s">
        <v>332</v>
      </c>
    </row>
    <row r="56" spans="1:7" x14ac:dyDescent="0.3">
      <c r="A56" t="s">
        <v>185</v>
      </c>
      <c r="B56" t="s">
        <v>186</v>
      </c>
      <c r="C56" t="s">
        <v>343</v>
      </c>
      <c r="D56" t="s">
        <v>344</v>
      </c>
      <c r="E56" s="163" t="s">
        <v>303</v>
      </c>
      <c r="F56" t="s">
        <v>304</v>
      </c>
      <c r="G56" t="s">
        <v>328</v>
      </c>
    </row>
    <row r="57" spans="1:7" x14ac:dyDescent="0.3">
      <c r="A57" t="s">
        <v>187</v>
      </c>
      <c r="B57" t="s">
        <v>188</v>
      </c>
      <c r="C57" t="s">
        <v>345</v>
      </c>
      <c r="D57" t="s">
        <v>346</v>
      </c>
      <c r="E57" s="163" t="s">
        <v>303</v>
      </c>
      <c r="F57" t="s">
        <v>304</v>
      </c>
      <c r="G57" t="s">
        <v>332</v>
      </c>
    </row>
    <row r="58" spans="1:7" x14ac:dyDescent="0.3">
      <c r="A58" t="s">
        <v>189</v>
      </c>
      <c r="B58" t="s">
        <v>190</v>
      </c>
      <c r="C58" t="s">
        <v>377</v>
      </c>
      <c r="D58" t="s">
        <v>378</v>
      </c>
      <c r="E58" s="163" t="s">
        <v>303</v>
      </c>
      <c r="F58" t="s">
        <v>304</v>
      </c>
      <c r="G58" t="s">
        <v>328</v>
      </c>
    </row>
    <row r="59" spans="1:7" x14ac:dyDescent="0.3">
      <c r="A59" t="s">
        <v>191</v>
      </c>
      <c r="B59" t="s">
        <v>192</v>
      </c>
      <c r="C59" t="s">
        <v>375</v>
      </c>
      <c r="D59" t="s">
        <v>376</v>
      </c>
      <c r="E59" s="163" t="s">
        <v>303</v>
      </c>
      <c r="F59" t="s">
        <v>304</v>
      </c>
      <c r="G59" t="s">
        <v>328</v>
      </c>
    </row>
    <row r="60" spans="1:7" x14ac:dyDescent="0.3">
      <c r="A60" t="s">
        <v>193</v>
      </c>
      <c r="B60" t="s">
        <v>194</v>
      </c>
      <c r="C60" t="s">
        <v>368</v>
      </c>
      <c r="D60" t="s">
        <v>369</v>
      </c>
      <c r="E60" s="163" t="s">
        <v>303</v>
      </c>
      <c r="F60" t="s">
        <v>304</v>
      </c>
      <c r="G60" t="s">
        <v>332</v>
      </c>
    </row>
    <row r="61" spans="1:7" x14ac:dyDescent="0.3">
      <c r="A61" t="s">
        <v>195</v>
      </c>
      <c r="B61" t="s">
        <v>196</v>
      </c>
      <c r="C61" t="s">
        <v>341</v>
      </c>
      <c r="D61" t="s">
        <v>342</v>
      </c>
      <c r="E61" s="163" t="s">
        <v>303</v>
      </c>
      <c r="F61" t="s">
        <v>304</v>
      </c>
      <c r="G61" t="s">
        <v>328</v>
      </c>
    </row>
    <row r="62" spans="1:7" x14ac:dyDescent="0.3">
      <c r="A62" t="s">
        <v>197</v>
      </c>
      <c r="B62" t="s">
        <v>198</v>
      </c>
      <c r="C62" t="s">
        <v>372</v>
      </c>
      <c r="D62" t="s">
        <v>373</v>
      </c>
      <c r="E62" s="163" t="s">
        <v>303</v>
      </c>
      <c r="F62" t="s">
        <v>304</v>
      </c>
      <c r="G62" t="s">
        <v>328</v>
      </c>
    </row>
    <row r="63" spans="1:7" x14ac:dyDescent="0.3">
      <c r="A63" t="s">
        <v>199</v>
      </c>
      <c r="B63" t="s">
        <v>200</v>
      </c>
      <c r="C63" t="s">
        <v>379</v>
      </c>
      <c r="D63" t="s">
        <v>380</v>
      </c>
      <c r="E63" s="163" t="s">
        <v>303</v>
      </c>
      <c r="F63" t="s">
        <v>304</v>
      </c>
      <c r="G63" t="s">
        <v>328</v>
      </c>
    </row>
    <row r="64" spans="1:7" x14ac:dyDescent="0.3">
      <c r="A64" t="s">
        <v>201</v>
      </c>
      <c r="B64" t="s">
        <v>202</v>
      </c>
      <c r="C64" t="s">
        <v>347</v>
      </c>
      <c r="D64" t="s">
        <v>348</v>
      </c>
      <c r="E64" s="163" t="s">
        <v>303</v>
      </c>
      <c r="F64" t="s">
        <v>304</v>
      </c>
      <c r="G64" t="s">
        <v>332</v>
      </c>
    </row>
    <row r="65" spans="1:7" x14ac:dyDescent="0.3">
      <c r="A65" t="s">
        <v>203</v>
      </c>
      <c r="B65" t="s">
        <v>204</v>
      </c>
      <c r="C65" t="s">
        <v>364</v>
      </c>
      <c r="D65" t="s">
        <v>365</v>
      </c>
      <c r="E65" s="163" t="s">
        <v>303</v>
      </c>
      <c r="F65" t="s">
        <v>304</v>
      </c>
      <c r="G65" t="s">
        <v>332</v>
      </c>
    </row>
    <row r="66" spans="1:7" x14ac:dyDescent="0.3">
      <c r="A66" t="s">
        <v>205</v>
      </c>
      <c r="B66" t="s">
        <v>206</v>
      </c>
      <c r="C66" t="s">
        <v>381</v>
      </c>
      <c r="D66" t="s">
        <v>382</v>
      </c>
      <c r="E66" s="163" t="s">
        <v>303</v>
      </c>
      <c r="F66" t="s">
        <v>304</v>
      </c>
      <c r="G66" t="s">
        <v>332</v>
      </c>
    </row>
    <row r="67" spans="1:7" x14ac:dyDescent="0.3">
      <c r="A67" t="s">
        <v>207</v>
      </c>
      <c r="B67" t="s">
        <v>208</v>
      </c>
      <c r="C67" t="s">
        <v>381</v>
      </c>
      <c r="D67" t="s">
        <v>382</v>
      </c>
      <c r="E67" s="163" t="s">
        <v>303</v>
      </c>
      <c r="F67" t="s">
        <v>304</v>
      </c>
      <c r="G67" t="s">
        <v>332</v>
      </c>
    </row>
    <row r="68" spans="1:7" x14ac:dyDescent="0.3">
      <c r="A68" t="s">
        <v>209</v>
      </c>
      <c r="B68" t="s">
        <v>210</v>
      </c>
      <c r="C68" t="s">
        <v>209</v>
      </c>
      <c r="D68" t="s">
        <v>383</v>
      </c>
      <c r="E68" s="163" t="s">
        <v>303</v>
      </c>
      <c r="F68" t="s">
        <v>304</v>
      </c>
      <c r="G68" t="s">
        <v>332</v>
      </c>
    </row>
    <row r="69" spans="1:7" x14ac:dyDescent="0.3">
      <c r="A69" t="s">
        <v>211</v>
      </c>
      <c r="B69" t="s">
        <v>212</v>
      </c>
      <c r="C69" t="s">
        <v>384</v>
      </c>
      <c r="D69" t="s">
        <v>385</v>
      </c>
      <c r="E69" s="163" t="s">
        <v>303</v>
      </c>
      <c r="F69" t="s">
        <v>304</v>
      </c>
      <c r="G69" t="s">
        <v>328</v>
      </c>
    </row>
    <row r="70" spans="1:7" x14ac:dyDescent="0.3">
      <c r="A70" t="s">
        <v>213</v>
      </c>
      <c r="B70" t="s">
        <v>214</v>
      </c>
      <c r="C70" t="s">
        <v>381</v>
      </c>
      <c r="D70" t="s">
        <v>382</v>
      </c>
      <c r="E70" s="163" t="s">
        <v>303</v>
      </c>
      <c r="F70" t="s">
        <v>304</v>
      </c>
      <c r="G70" t="s">
        <v>332</v>
      </c>
    </row>
    <row r="71" spans="1:7" x14ac:dyDescent="0.3">
      <c r="A71" t="s">
        <v>215</v>
      </c>
      <c r="B71" t="s">
        <v>216</v>
      </c>
      <c r="C71" t="s">
        <v>351</v>
      </c>
      <c r="D71" t="s">
        <v>352</v>
      </c>
      <c r="E71" s="163" t="s">
        <v>303</v>
      </c>
      <c r="F71" t="s">
        <v>304</v>
      </c>
      <c r="G71" t="s">
        <v>328</v>
      </c>
    </row>
    <row r="72" spans="1:7" x14ac:dyDescent="0.3">
      <c r="A72" t="s">
        <v>217</v>
      </c>
      <c r="B72" t="s">
        <v>218</v>
      </c>
      <c r="C72" t="s">
        <v>353</v>
      </c>
      <c r="D72" t="s">
        <v>354</v>
      </c>
      <c r="E72" s="163" t="s">
        <v>303</v>
      </c>
      <c r="F72" t="s">
        <v>304</v>
      </c>
      <c r="G72" t="s">
        <v>328</v>
      </c>
    </row>
    <row r="73" spans="1:7" x14ac:dyDescent="0.3">
      <c r="A73" t="s">
        <v>219</v>
      </c>
      <c r="B73" t="s">
        <v>220</v>
      </c>
      <c r="C73" t="s">
        <v>333</v>
      </c>
      <c r="D73" t="s">
        <v>334</v>
      </c>
      <c r="E73" s="163" t="s">
        <v>303</v>
      </c>
      <c r="F73" t="s">
        <v>304</v>
      </c>
      <c r="G73" t="s">
        <v>332</v>
      </c>
    </row>
    <row r="74" spans="1:7" x14ac:dyDescent="0.3">
      <c r="A74" t="s">
        <v>221</v>
      </c>
      <c r="B74" t="s">
        <v>222</v>
      </c>
      <c r="C74" t="s">
        <v>372</v>
      </c>
      <c r="D74" t="s">
        <v>373</v>
      </c>
      <c r="E74" s="163" t="s">
        <v>303</v>
      </c>
      <c r="F74" t="s">
        <v>304</v>
      </c>
      <c r="G74" t="s">
        <v>328</v>
      </c>
    </row>
    <row r="75" spans="1:7" x14ac:dyDescent="0.3">
      <c r="A75" t="s">
        <v>223</v>
      </c>
      <c r="B75" t="s">
        <v>224</v>
      </c>
      <c r="C75" t="s">
        <v>384</v>
      </c>
      <c r="D75" t="s">
        <v>385</v>
      </c>
      <c r="E75" s="163" t="s">
        <v>303</v>
      </c>
      <c r="F75" t="s">
        <v>304</v>
      </c>
      <c r="G75" t="s">
        <v>328</v>
      </c>
    </row>
    <row r="76" spans="1:7" x14ac:dyDescent="0.3">
      <c r="A76" t="s">
        <v>225</v>
      </c>
      <c r="B76" t="s">
        <v>226</v>
      </c>
      <c r="C76" t="s">
        <v>360</v>
      </c>
      <c r="D76" t="s">
        <v>361</v>
      </c>
      <c r="E76" s="163" t="s">
        <v>303</v>
      </c>
      <c r="F76" t="s">
        <v>304</v>
      </c>
      <c r="G76" t="s">
        <v>328</v>
      </c>
    </row>
    <row r="77" spans="1:7" x14ac:dyDescent="0.3">
      <c r="A77" t="s">
        <v>227</v>
      </c>
      <c r="B77" t="s">
        <v>228</v>
      </c>
      <c r="C77" t="s">
        <v>343</v>
      </c>
      <c r="D77" t="s">
        <v>344</v>
      </c>
      <c r="E77" s="163" t="s">
        <v>303</v>
      </c>
      <c r="F77" t="s">
        <v>304</v>
      </c>
      <c r="G77" t="s">
        <v>332</v>
      </c>
    </row>
    <row r="78" spans="1:7" x14ac:dyDescent="0.3">
      <c r="A78" t="s">
        <v>229</v>
      </c>
      <c r="B78" t="s">
        <v>230</v>
      </c>
      <c r="C78" t="s">
        <v>339</v>
      </c>
      <c r="D78" t="s">
        <v>340</v>
      </c>
      <c r="E78" s="163" t="s">
        <v>303</v>
      </c>
      <c r="F78" t="s">
        <v>304</v>
      </c>
      <c r="G78" t="s">
        <v>328</v>
      </c>
    </row>
    <row r="79" spans="1:7" x14ac:dyDescent="0.3">
      <c r="A79" t="s">
        <v>231</v>
      </c>
      <c r="B79" t="s">
        <v>232</v>
      </c>
      <c r="C79" t="s">
        <v>357</v>
      </c>
      <c r="D79" t="s">
        <v>358</v>
      </c>
      <c r="E79" s="163" t="s">
        <v>303</v>
      </c>
      <c r="F79" t="s">
        <v>304</v>
      </c>
      <c r="G79" t="s">
        <v>359</v>
      </c>
    </row>
    <row r="80" spans="1:7" x14ac:dyDescent="0.3">
      <c r="A80" t="s">
        <v>233</v>
      </c>
      <c r="B80" t="s">
        <v>234</v>
      </c>
      <c r="C80" t="s">
        <v>377</v>
      </c>
      <c r="D80" t="s">
        <v>378</v>
      </c>
      <c r="E80" s="163" t="s">
        <v>303</v>
      </c>
      <c r="F80" t="s">
        <v>304</v>
      </c>
      <c r="G80" t="s">
        <v>328</v>
      </c>
    </row>
    <row r="81" spans="1:7" x14ac:dyDescent="0.3">
      <c r="A81" t="s">
        <v>235</v>
      </c>
      <c r="B81" t="s">
        <v>236</v>
      </c>
      <c r="C81" t="s">
        <v>357</v>
      </c>
      <c r="D81" t="s">
        <v>358</v>
      </c>
      <c r="E81" s="163" t="s">
        <v>303</v>
      </c>
      <c r="F81" t="s">
        <v>304</v>
      </c>
      <c r="G81" t="s">
        <v>328</v>
      </c>
    </row>
    <row r="82" spans="1:7" x14ac:dyDescent="0.3">
      <c r="A82" t="s">
        <v>237</v>
      </c>
      <c r="B82" t="s">
        <v>238</v>
      </c>
      <c r="C82" t="s">
        <v>345</v>
      </c>
      <c r="D82" t="s">
        <v>346</v>
      </c>
      <c r="E82" s="163" t="s">
        <v>303</v>
      </c>
      <c r="F82" t="s">
        <v>304</v>
      </c>
      <c r="G82" t="s">
        <v>332</v>
      </c>
    </row>
    <row r="83" spans="1:7" x14ac:dyDescent="0.3">
      <c r="A83" t="s">
        <v>239</v>
      </c>
      <c r="B83" t="s">
        <v>240</v>
      </c>
      <c r="C83" t="s">
        <v>355</v>
      </c>
      <c r="D83" t="s">
        <v>356</v>
      </c>
      <c r="E83" s="163" t="s">
        <v>303</v>
      </c>
      <c r="F83" t="s">
        <v>304</v>
      </c>
      <c r="G83" t="s">
        <v>328</v>
      </c>
    </row>
    <row r="84" spans="1:7" x14ac:dyDescent="0.3">
      <c r="A84" t="s">
        <v>241</v>
      </c>
      <c r="B84" t="s">
        <v>242</v>
      </c>
      <c r="C84" t="s">
        <v>375</v>
      </c>
      <c r="D84" t="s">
        <v>376</v>
      </c>
      <c r="E84" s="163" t="s">
        <v>303</v>
      </c>
      <c r="F84" t="s">
        <v>304</v>
      </c>
      <c r="G84" t="s">
        <v>328</v>
      </c>
    </row>
    <row r="85" spans="1:7" x14ac:dyDescent="0.3">
      <c r="A85" t="s">
        <v>243</v>
      </c>
      <c r="B85" t="s">
        <v>244</v>
      </c>
      <c r="C85" t="s">
        <v>377</v>
      </c>
      <c r="D85" t="s">
        <v>378</v>
      </c>
      <c r="E85" s="163" t="s">
        <v>303</v>
      </c>
      <c r="F85" t="s">
        <v>304</v>
      </c>
      <c r="G85" t="s">
        <v>328</v>
      </c>
    </row>
    <row r="86" spans="1:7" x14ac:dyDescent="0.3">
      <c r="A86" t="s">
        <v>245</v>
      </c>
      <c r="B86" t="s">
        <v>246</v>
      </c>
      <c r="C86" t="s">
        <v>245</v>
      </c>
      <c r="D86" t="s">
        <v>386</v>
      </c>
      <c r="E86" s="163" t="s">
        <v>303</v>
      </c>
      <c r="F86" t="s">
        <v>304</v>
      </c>
      <c r="G86" t="s">
        <v>328</v>
      </c>
    </row>
    <row r="87" spans="1:7" x14ac:dyDescent="0.3">
      <c r="A87" t="s">
        <v>247</v>
      </c>
      <c r="B87" t="s">
        <v>248</v>
      </c>
      <c r="C87" t="s">
        <v>379</v>
      </c>
      <c r="D87" t="s">
        <v>380</v>
      </c>
      <c r="E87" s="163" t="s">
        <v>303</v>
      </c>
      <c r="F87" t="s">
        <v>304</v>
      </c>
      <c r="G87" t="s">
        <v>328</v>
      </c>
    </row>
    <row r="88" spans="1:7" x14ac:dyDescent="0.3">
      <c r="A88" t="s">
        <v>249</v>
      </c>
      <c r="B88" t="s">
        <v>250</v>
      </c>
      <c r="C88" t="s">
        <v>339</v>
      </c>
      <c r="D88" t="s">
        <v>340</v>
      </c>
      <c r="E88" s="163" t="s">
        <v>303</v>
      </c>
      <c r="F88" t="s">
        <v>304</v>
      </c>
      <c r="G88" t="s">
        <v>328</v>
      </c>
    </row>
    <row r="89" spans="1:7" x14ac:dyDescent="0.3">
      <c r="A89" t="s">
        <v>251</v>
      </c>
      <c r="B89" t="s">
        <v>252</v>
      </c>
      <c r="C89" t="s">
        <v>381</v>
      </c>
      <c r="D89" t="s">
        <v>382</v>
      </c>
      <c r="E89" s="163" t="s">
        <v>303</v>
      </c>
      <c r="F89" t="s">
        <v>304</v>
      </c>
      <c r="G89" t="s">
        <v>332</v>
      </c>
    </row>
    <row r="90" spans="1:7" x14ac:dyDescent="0.3">
      <c r="A90" t="s">
        <v>253</v>
      </c>
      <c r="B90" t="s">
        <v>254</v>
      </c>
      <c r="C90" t="s">
        <v>353</v>
      </c>
      <c r="D90" t="s">
        <v>354</v>
      </c>
      <c r="E90" s="163" t="s">
        <v>303</v>
      </c>
      <c r="F90" t="s">
        <v>304</v>
      </c>
      <c r="G90" t="s">
        <v>328</v>
      </c>
    </row>
    <row r="91" spans="1:7" x14ac:dyDescent="0.3">
      <c r="A91" t="s">
        <v>255</v>
      </c>
      <c r="B91" t="s">
        <v>256</v>
      </c>
      <c r="C91" t="s">
        <v>343</v>
      </c>
      <c r="D91" t="s">
        <v>344</v>
      </c>
      <c r="E91" s="163" t="s">
        <v>303</v>
      </c>
      <c r="F91" t="s">
        <v>304</v>
      </c>
      <c r="G91" t="s">
        <v>332</v>
      </c>
    </row>
    <row r="92" spans="1:7" x14ac:dyDescent="0.3">
      <c r="A92" t="s">
        <v>257</v>
      </c>
      <c r="B92" t="s">
        <v>258</v>
      </c>
      <c r="C92" t="s">
        <v>341</v>
      </c>
      <c r="D92" t="s">
        <v>342</v>
      </c>
      <c r="E92" s="163" t="s">
        <v>303</v>
      </c>
      <c r="F92" t="s">
        <v>304</v>
      </c>
      <c r="G92" t="s">
        <v>328</v>
      </c>
    </row>
    <row r="93" spans="1:7" x14ac:dyDescent="0.3">
      <c r="A93" t="s">
        <v>259</v>
      </c>
      <c r="B93" t="s">
        <v>260</v>
      </c>
      <c r="C93" t="s">
        <v>381</v>
      </c>
      <c r="D93" t="s">
        <v>382</v>
      </c>
      <c r="E93" s="163" t="s">
        <v>303</v>
      </c>
      <c r="F93" t="s">
        <v>304</v>
      </c>
      <c r="G93" t="s">
        <v>332</v>
      </c>
    </row>
    <row r="94" spans="1:7" x14ac:dyDescent="0.3">
      <c r="A94" t="s">
        <v>261</v>
      </c>
      <c r="B94" t="s">
        <v>262</v>
      </c>
      <c r="C94" t="s">
        <v>362</v>
      </c>
      <c r="D94" t="s">
        <v>363</v>
      </c>
      <c r="E94" s="163" t="s">
        <v>303</v>
      </c>
      <c r="F94" t="s">
        <v>304</v>
      </c>
      <c r="G94" t="s">
        <v>332</v>
      </c>
    </row>
    <row r="95" spans="1:7" x14ac:dyDescent="0.3">
      <c r="A95" t="s">
        <v>263</v>
      </c>
      <c r="B95" t="s">
        <v>264</v>
      </c>
      <c r="C95" t="s">
        <v>364</v>
      </c>
      <c r="D95" t="s">
        <v>365</v>
      </c>
      <c r="E95" s="163" t="s">
        <v>303</v>
      </c>
      <c r="F95" t="s">
        <v>304</v>
      </c>
      <c r="G95" t="s">
        <v>332</v>
      </c>
    </row>
    <row r="96" spans="1:7" x14ac:dyDescent="0.3">
      <c r="A96" t="s">
        <v>265</v>
      </c>
      <c r="B96" t="s">
        <v>266</v>
      </c>
      <c r="C96" t="s">
        <v>379</v>
      </c>
      <c r="D96" t="s">
        <v>380</v>
      </c>
      <c r="E96" s="163" t="s">
        <v>303</v>
      </c>
      <c r="F96" t="s">
        <v>304</v>
      </c>
      <c r="G96" t="s">
        <v>328</v>
      </c>
    </row>
    <row r="97" spans="1:7" x14ac:dyDescent="0.3">
      <c r="A97" t="s">
        <v>267</v>
      </c>
      <c r="B97" t="s">
        <v>268</v>
      </c>
      <c r="C97" t="s">
        <v>364</v>
      </c>
      <c r="D97" t="s">
        <v>365</v>
      </c>
      <c r="E97" s="163" t="s">
        <v>303</v>
      </c>
      <c r="F97" t="s">
        <v>304</v>
      </c>
      <c r="G97" t="s">
        <v>332</v>
      </c>
    </row>
    <row r="98" spans="1:7" x14ac:dyDescent="0.3">
      <c r="A98" t="s">
        <v>269</v>
      </c>
      <c r="B98" t="s">
        <v>270</v>
      </c>
      <c r="C98" t="s">
        <v>269</v>
      </c>
      <c r="D98" t="s">
        <v>387</v>
      </c>
      <c r="E98" s="163" t="s">
        <v>303</v>
      </c>
      <c r="F98" t="s">
        <v>304</v>
      </c>
      <c r="G98" t="s">
        <v>332</v>
      </c>
    </row>
    <row r="99" spans="1:7" x14ac:dyDescent="0.3">
      <c r="A99" t="s">
        <v>271</v>
      </c>
      <c r="B99" t="s">
        <v>272</v>
      </c>
      <c r="C99" t="s">
        <v>271</v>
      </c>
      <c r="D99" t="s">
        <v>374</v>
      </c>
      <c r="E99" s="163" t="s">
        <v>303</v>
      </c>
      <c r="F99" t="s">
        <v>304</v>
      </c>
      <c r="G99" t="s">
        <v>328</v>
      </c>
    </row>
    <row r="100" spans="1:7" x14ac:dyDescent="0.3">
      <c r="A100" t="s">
        <v>273</v>
      </c>
      <c r="B100" t="s">
        <v>274</v>
      </c>
      <c r="C100" t="s">
        <v>388</v>
      </c>
      <c r="D100" t="s">
        <v>389</v>
      </c>
      <c r="E100" s="163" t="s">
        <v>303</v>
      </c>
      <c r="F100" t="s">
        <v>304</v>
      </c>
      <c r="G100" t="s">
        <v>359</v>
      </c>
    </row>
    <row r="101" spans="1:7" x14ac:dyDescent="0.3">
      <c r="A101" t="s">
        <v>275</v>
      </c>
      <c r="B101" t="s">
        <v>276</v>
      </c>
      <c r="C101" t="s">
        <v>379</v>
      </c>
      <c r="D101" t="s">
        <v>380</v>
      </c>
      <c r="E101" s="163" t="s">
        <v>303</v>
      </c>
      <c r="F101" t="s">
        <v>304</v>
      </c>
      <c r="G101" t="s">
        <v>328</v>
      </c>
    </row>
    <row r="102" spans="1:7" x14ac:dyDescent="0.3">
      <c r="A102" t="s">
        <v>277</v>
      </c>
      <c r="B102" t="s">
        <v>278</v>
      </c>
      <c r="C102" t="s">
        <v>362</v>
      </c>
      <c r="D102" t="s">
        <v>363</v>
      </c>
      <c r="E102" s="163" t="s">
        <v>303</v>
      </c>
      <c r="F102" t="s">
        <v>304</v>
      </c>
      <c r="G102" t="s">
        <v>332</v>
      </c>
    </row>
    <row r="103" spans="1:7" x14ac:dyDescent="0.3">
      <c r="A103" t="s">
        <v>279</v>
      </c>
      <c r="B103" t="s">
        <v>280</v>
      </c>
      <c r="C103" t="s">
        <v>364</v>
      </c>
      <c r="D103" t="s">
        <v>365</v>
      </c>
      <c r="E103" s="163" t="s">
        <v>303</v>
      </c>
      <c r="F103" t="s">
        <v>304</v>
      </c>
      <c r="G103" t="s">
        <v>328</v>
      </c>
    </row>
    <row r="104" spans="1:7" x14ac:dyDescent="0.3">
      <c r="A104" t="s">
        <v>281</v>
      </c>
      <c r="B104" t="s">
        <v>282</v>
      </c>
      <c r="C104" t="s">
        <v>351</v>
      </c>
      <c r="D104" t="s">
        <v>352</v>
      </c>
      <c r="E104" s="163" t="s">
        <v>303</v>
      </c>
      <c r="F104" t="s">
        <v>304</v>
      </c>
      <c r="G104" t="s">
        <v>328</v>
      </c>
    </row>
    <row r="105" spans="1:7" x14ac:dyDescent="0.3">
      <c r="A105" t="s">
        <v>283</v>
      </c>
      <c r="B105" t="s">
        <v>284</v>
      </c>
      <c r="C105" t="s">
        <v>283</v>
      </c>
      <c r="D105" t="s">
        <v>390</v>
      </c>
      <c r="E105" s="163" t="s">
        <v>303</v>
      </c>
      <c r="F105" t="s">
        <v>304</v>
      </c>
      <c r="G105" t="s">
        <v>328</v>
      </c>
    </row>
    <row r="106" spans="1:7" x14ac:dyDescent="0.3">
      <c r="A106" t="s">
        <v>285</v>
      </c>
      <c r="B106" t="s">
        <v>286</v>
      </c>
      <c r="C106" t="s">
        <v>362</v>
      </c>
      <c r="D106" t="s">
        <v>363</v>
      </c>
      <c r="E106" s="163" t="s">
        <v>303</v>
      </c>
      <c r="F106" t="s">
        <v>304</v>
      </c>
      <c r="G106" t="s">
        <v>332</v>
      </c>
    </row>
    <row r="107" spans="1:7" x14ac:dyDescent="0.3">
      <c r="A107" t="s">
        <v>287</v>
      </c>
      <c r="B107" t="s">
        <v>288</v>
      </c>
      <c r="C107" t="s">
        <v>362</v>
      </c>
      <c r="D107" t="s">
        <v>363</v>
      </c>
      <c r="E107" s="163" t="s">
        <v>303</v>
      </c>
      <c r="F107" t="s">
        <v>304</v>
      </c>
      <c r="G107" t="s">
        <v>332</v>
      </c>
    </row>
    <row r="108" spans="1:7" x14ac:dyDescent="0.3">
      <c r="A108" t="s">
        <v>289</v>
      </c>
      <c r="B108" t="s">
        <v>290</v>
      </c>
      <c r="C108" t="s">
        <v>368</v>
      </c>
      <c r="D108" t="s">
        <v>369</v>
      </c>
      <c r="E108" s="163" t="s">
        <v>303</v>
      </c>
      <c r="F108" t="s">
        <v>304</v>
      </c>
      <c r="G108" t="s">
        <v>359</v>
      </c>
    </row>
    <row r="109" spans="1:7" x14ac:dyDescent="0.3">
      <c r="A109" t="s">
        <v>291</v>
      </c>
      <c r="B109" t="s">
        <v>292</v>
      </c>
      <c r="C109" t="s">
        <v>362</v>
      </c>
      <c r="D109" t="s">
        <v>363</v>
      </c>
      <c r="E109" s="163" t="s">
        <v>303</v>
      </c>
      <c r="F109" t="s">
        <v>304</v>
      </c>
      <c r="G109" t="s">
        <v>332</v>
      </c>
    </row>
    <row r="110" spans="1:7" x14ac:dyDescent="0.3">
      <c r="A110" t="s">
        <v>293</v>
      </c>
      <c r="B110" t="s">
        <v>294</v>
      </c>
      <c r="C110" t="s">
        <v>375</v>
      </c>
      <c r="D110" t="s">
        <v>376</v>
      </c>
      <c r="E110" s="163" t="s">
        <v>303</v>
      </c>
      <c r="F110" t="s">
        <v>304</v>
      </c>
      <c r="G110" t="s">
        <v>328</v>
      </c>
    </row>
    <row r="111" spans="1:7" x14ac:dyDescent="0.3">
      <c r="A111" t="s">
        <v>295</v>
      </c>
      <c r="B111" t="s">
        <v>296</v>
      </c>
      <c r="C111" t="s">
        <v>366</v>
      </c>
      <c r="D111" t="s">
        <v>367</v>
      </c>
      <c r="E111" s="163" t="s">
        <v>303</v>
      </c>
      <c r="F111" t="s">
        <v>304</v>
      </c>
      <c r="G111" t="s">
        <v>328</v>
      </c>
    </row>
    <row r="112" spans="1:7" x14ac:dyDescent="0.3">
      <c r="A112" t="s">
        <v>297</v>
      </c>
      <c r="B112" t="s">
        <v>298</v>
      </c>
      <c r="C112" t="s">
        <v>362</v>
      </c>
      <c r="D112" t="s">
        <v>363</v>
      </c>
      <c r="E112" s="163" t="s">
        <v>303</v>
      </c>
      <c r="F112" t="s">
        <v>304</v>
      </c>
      <c r="G112" t="s">
        <v>332</v>
      </c>
    </row>
    <row r="113" spans="1:7" x14ac:dyDescent="0.3">
      <c r="A113" t="s">
        <v>299</v>
      </c>
      <c r="B113" t="s">
        <v>300</v>
      </c>
      <c r="C113" t="s">
        <v>379</v>
      </c>
      <c r="D113" t="s">
        <v>380</v>
      </c>
      <c r="E113" s="163" t="s">
        <v>303</v>
      </c>
      <c r="F113" t="s">
        <v>304</v>
      </c>
      <c r="G113" t="s">
        <v>359</v>
      </c>
    </row>
    <row r="114" spans="1:7" x14ac:dyDescent="0.3">
      <c r="A114" t="s">
        <v>301</v>
      </c>
      <c r="B114" t="s">
        <v>302</v>
      </c>
      <c r="C114" t="s">
        <v>366</v>
      </c>
      <c r="D114" t="s">
        <v>367</v>
      </c>
      <c r="E114" s="163" t="s">
        <v>303</v>
      </c>
      <c r="F114" t="s">
        <v>304</v>
      </c>
      <c r="G114" t="s">
        <v>328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34"/>
  <sheetViews>
    <sheetView zoomScaleNormal="100" workbookViewId="0">
      <pane ySplit="1812" activePane="bottomLeft"/>
      <selection activeCell="M1" sqref="M1:M1048576"/>
      <selection pane="bottomLeft" activeCell="M1" sqref="M1"/>
    </sheetView>
  </sheetViews>
  <sheetFormatPr defaultRowHeight="14.4" x14ac:dyDescent="0.3"/>
  <cols>
    <col min="1" max="1" width="15.6640625" customWidth="1"/>
    <col min="3" max="3" width="8.5546875" style="107" customWidth="1"/>
    <col min="4" max="6" width="8.6640625" style="107" customWidth="1"/>
    <col min="7" max="7" width="7.33203125" style="107" customWidth="1"/>
    <col min="8" max="12" width="10.88671875" style="107" customWidth="1"/>
  </cols>
  <sheetData>
    <row r="1" spans="1:13" s="107" customFormat="1" ht="57.6" x14ac:dyDescent="0.3">
      <c r="C1" s="159" t="s">
        <v>616</v>
      </c>
      <c r="D1" s="159" t="s">
        <v>617</v>
      </c>
      <c r="E1" s="159" t="s">
        <v>618</v>
      </c>
      <c r="F1" s="159" t="s">
        <v>619</v>
      </c>
      <c r="G1" s="159" t="s">
        <v>575</v>
      </c>
      <c r="H1" s="128" t="s">
        <v>620</v>
      </c>
      <c r="I1" s="128" t="s">
        <v>621</v>
      </c>
      <c r="J1" s="128" t="s">
        <v>622</v>
      </c>
      <c r="K1" s="128" t="s">
        <v>623</v>
      </c>
      <c r="L1" s="128" t="s">
        <v>624</v>
      </c>
    </row>
    <row r="2" spans="1:13" s="107" customFormat="1" x14ac:dyDescent="0.3">
      <c r="A2" s="129" t="s">
        <v>77</v>
      </c>
      <c r="B2" s="129" t="s">
        <v>78</v>
      </c>
      <c r="C2" s="129">
        <v>2</v>
      </c>
      <c r="D2" s="129">
        <v>3</v>
      </c>
      <c r="E2" s="129">
        <v>2</v>
      </c>
      <c r="F2" s="129">
        <v>0</v>
      </c>
      <c r="G2" s="129">
        <f>SUM(C2:F2)</f>
        <v>7</v>
      </c>
      <c r="H2" s="107">
        <v>0</v>
      </c>
      <c r="I2" s="107">
        <v>0</v>
      </c>
      <c r="J2" s="107">
        <v>0</v>
      </c>
      <c r="K2" s="107">
        <v>0</v>
      </c>
      <c r="L2" s="107">
        <f t="shared" ref="L2:L65" si="0">SUM(H2:K2)</f>
        <v>0</v>
      </c>
      <c r="M2" s="107">
        <v>0</v>
      </c>
    </row>
    <row r="3" spans="1:13" s="107" customFormat="1" x14ac:dyDescent="0.3">
      <c r="A3" s="129" t="s">
        <v>79</v>
      </c>
      <c r="B3" s="129" t="s">
        <v>80</v>
      </c>
      <c r="C3" s="129">
        <v>24</v>
      </c>
      <c r="D3" s="129">
        <v>48</v>
      </c>
      <c r="E3" s="129">
        <v>41</v>
      </c>
      <c r="F3" s="129">
        <v>6</v>
      </c>
      <c r="G3" s="129">
        <f>SUM(C3:F3)</f>
        <v>119</v>
      </c>
      <c r="H3" s="107">
        <v>0</v>
      </c>
      <c r="I3" s="107">
        <v>2</v>
      </c>
      <c r="J3" s="107">
        <v>3</v>
      </c>
      <c r="K3" s="107">
        <v>0</v>
      </c>
      <c r="L3" s="107">
        <f t="shared" si="0"/>
        <v>5</v>
      </c>
      <c r="M3" s="107">
        <v>26</v>
      </c>
    </row>
    <row r="4" spans="1:13" s="107" customFormat="1" x14ac:dyDescent="0.3">
      <c r="A4" s="129" t="s">
        <v>81</v>
      </c>
      <c r="B4" s="129" t="s">
        <v>82</v>
      </c>
      <c r="C4" s="129">
        <v>3</v>
      </c>
      <c r="D4" s="129">
        <v>0</v>
      </c>
      <c r="E4" s="129">
        <v>8</v>
      </c>
      <c r="F4" s="129">
        <v>1</v>
      </c>
      <c r="G4" s="129">
        <f>SUM(C4:F4)</f>
        <v>12</v>
      </c>
      <c r="H4" s="107">
        <v>0</v>
      </c>
      <c r="I4" s="107">
        <v>0</v>
      </c>
      <c r="J4" s="107">
        <v>0</v>
      </c>
      <c r="K4" s="107">
        <v>0</v>
      </c>
      <c r="L4" s="107">
        <f t="shared" si="0"/>
        <v>0</v>
      </c>
      <c r="M4" s="107">
        <v>1</v>
      </c>
    </row>
    <row r="5" spans="1:13" s="107" customFormat="1" x14ac:dyDescent="0.3">
      <c r="A5" s="129" t="s">
        <v>83</v>
      </c>
      <c r="B5" s="129" t="s">
        <v>84</v>
      </c>
      <c r="C5" s="129">
        <v>3</v>
      </c>
      <c r="D5" s="129">
        <v>1</v>
      </c>
      <c r="E5" s="129">
        <v>0</v>
      </c>
      <c r="F5" s="129">
        <v>1</v>
      </c>
      <c r="G5" s="129">
        <f>SUM(C5:F5)</f>
        <v>5</v>
      </c>
      <c r="H5" s="107">
        <v>0</v>
      </c>
      <c r="I5" s="107">
        <v>0</v>
      </c>
      <c r="J5" s="107">
        <v>0</v>
      </c>
      <c r="K5" s="107">
        <v>0</v>
      </c>
      <c r="L5" s="107">
        <f t="shared" si="0"/>
        <v>0</v>
      </c>
      <c r="M5" s="107">
        <v>3</v>
      </c>
    </row>
    <row r="6" spans="1:13" s="107" customFormat="1" x14ac:dyDescent="0.3">
      <c r="A6" s="129" t="s">
        <v>85</v>
      </c>
      <c r="B6" s="129" t="s">
        <v>86</v>
      </c>
      <c r="C6" s="129">
        <v>0</v>
      </c>
      <c r="D6" s="129">
        <v>1</v>
      </c>
      <c r="E6" s="129">
        <v>0</v>
      </c>
      <c r="F6" s="129">
        <v>0</v>
      </c>
      <c r="G6" s="129">
        <f t="shared" ref="G6:G69" si="1">SUM(C6:F6)</f>
        <v>1</v>
      </c>
      <c r="H6" s="107">
        <v>0</v>
      </c>
      <c r="I6" s="107">
        <v>0</v>
      </c>
      <c r="J6" s="107">
        <v>0</v>
      </c>
      <c r="K6" s="107">
        <v>0</v>
      </c>
      <c r="L6" s="107">
        <f t="shared" si="0"/>
        <v>0</v>
      </c>
      <c r="M6" s="107">
        <v>0</v>
      </c>
    </row>
    <row r="7" spans="1:13" s="107" customFormat="1" x14ac:dyDescent="0.3">
      <c r="A7" s="129" t="s">
        <v>87</v>
      </c>
      <c r="B7" s="129" t="s">
        <v>88</v>
      </c>
      <c r="C7" s="129">
        <v>0</v>
      </c>
      <c r="D7" s="129">
        <v>1</v>
      </c>
      <c r="E7" s="129">
        <v>1</v>
      </c>
      <c r="F7" s="129">
        <v>0</v>
      </c>
      <c r="G7" s="129">
        <f t="shared" si="1"/>
        <v>2</v>
      </c>
      <c r="H7" s="107">
        <v>0</v>
      </c>
      <c r="I7" s="107">
        <v>0</v>
      </c>
      <c r="J7" s="107">
        <v>0</v>
      </c>
      <c r="K7" s="107">
        <v>0</v>
      </c>
      <c r="L7" s="107">
        <f t="shared" si="0"/>
        <v>0</v>
      </c>
      <c r="M7" s="107">
        <v>3</v>
      </c>
    </row>
    <row r="8" spans="1:13" s="107" customFormat="1" x14ac:dyDescent="0.3">
      <c r="A8" s="129" t="s">
        <v>89</v>
      </c>
      <c r="B8" s="129" t="s">
        <v>90</v>
      </c>
      <c r="C8" s="129">
        <v>2</v>
      </c>
      <c r="D8" s="129">
        <v>0</v>
      </c>
      <c r="E8" s="129">
        <v>1</v>
      </c>
      <c r="F8" s="129">
        <v>0</v>
      </c>
      <c r="G8" s="129">
        <f t="shared" si="1"/>
        <v>3</v>
      </c>
      <c r="H8" s="107">
        <v>0</v>
      </c>
      <c r="I8" s="107">
        <v>0</v>
      </c>
      <c r="J8" s="107">
        <v>0</v>
      </c>
      <c r="K8" s="107">
        <v>0</v>
      </c>
      <c r="L8" s="107">
        <f t="shared" si="0"/>
        <v>0</v>
      </c>
      <c r="M8" s="107">
        <v>0</v>
      </c>
    </row>
    <row r="9" spans="1:13" s="107" customFormat="1" x14ac:dyDescent="0.3">
      <c r="A9" s="129" t="s">
        <v>91</v>
      </c>
      <c r="B9" s="129" t="s">
        <v>92</v>
      </c>
      <c r="C9" s="129">
        <v>2</v>
      </c>
      <c r="D9" s="129">
        <v>1</v>
      </c>
      <c r="E9" s="129">
        <v>1</v>
      </c>
      <c r="F9" s="129">
        <v>0</v>
      </c>
      <c r="G9" s="129">
        <f t="shared" si="1"/>
        <v>4</v>
      </c>
      <c r="H9" s="107">
        <v>0</v>
      </c>
      <c r="I9" s="107">
        <v>0</v>
      </c>
      <c r="J9" s="107">
        <v>0</v>
      </c>
      <c r="K9" s="107">
        <v>0</v>
      </c>
      <c r="L9" s="107">
        <f t="shared" si="0"/>
        <v>0</v>
      </c>
      <c r="M9" s="107">
        <v>0</v>
      </c>
    </row>
    <row r="10" spans="1:13" s="107" customFormat="1" x14ac:dyDescent="0.3">
      <c r="A10" s="129" t="s">
        <v>93</v>
      </c>
      <c r="B10" s="129" t="s">
        <v>94</v>
      </c>
      <c r="C10" s="129">
        <v>0</v>
      </c>
      <c r="D10" s="129">
        <v>0</v>
      </c>
      <c r="E10" s="129">
        <v>0</v>
      </c>
      <c r="F10" s="129">
        <v>0</v>
      </c>
      <c r="G10" s="129">
        <f t="shared" si="1"/>
        <v>0</v>
      </c>
      <c r="H10" s="107">
        <v>0</v>
      </c>
      <c r="I10" s="107">
        <v>0</v>
      </c>
      <c r="J10" s="107">
        <v>0</v>
      </c>
      <c r="K10" s="107">
        <v>0</v>
      </c>
      <c r="L10" s="107">
        <f t="shared" si="0"/>
        <v>0</v>
      </c>
      <c r="M10" s="107">
        <v>0</v>
      </c>
    </row>
    <row r="11" spans="1:13" s="107" customFormat="1" x14ac:dyDescent="0.3">
      <c r="A11" s="129" t="s">
        <v>95</v>
      </c>
      <c r="B11" s="129" t="s">
        <v>96</v>
      </c>
      <c r="C11" s="129">
        <v>0</v>
      </c>
      <c r="D11" s="129">
        <v>0</v>
      </c>
      <c r="E11" s="129">
        <v>2</v>
      </c>
      <c r="F11" s="129">
        <v>0</v>
      </c>
      <c r="G11" s="129">
        <f t="shared" si="1"/>
        <v>2</v>
      </c>
      <c r="H11" s="107">
        <v>0</v>
      </c>
      <c r="I11" s="107">
        <v>0</v>
      </c>
      <c r="J11" s="107">
        <v>0</v>
      </c>
      <c r="K11" s="107">
        <v>0</v>
      </c>
      <c r="L11" s="107">
        <f t="shared" si="0"/>
        <v>0</v>
      </c>
      <c r="M11" s="107">
        <v>1</v>
      </c>
    </row>
    <row r="12" spans="1:13" s="107" customFormat="1" x14ac:dyDescent="0.3">
      <c r="A12" s="129" t="s">
        <v>97</v>
      </c>
      <c r="B12" s="129" t="s">
        <v>98</v>
      </c>
      <c r="C12" s="129">
        <v>0</v>
      </c>
      <c r="D12" s="129">
        <v>0</v>
      </c>
      <c r="E12" s="129">
        <v>0</v>
      </c>
      <c r="F12" s="129">
        <v>0</v>
      </c>
      <c r="G12" s="129">
        <f t="shared" si="1"/>
        <v>0</v>
      </c>
      <c r="H12" s="107">
        <v>0</v>
      </c>
      <c r="I12" s="107">
        <v>0</v>
      </c>
      <c r="J12" s="107">
        <v>0</v>
      </c>
      <c r="K12" s="107">
        <v>0</v>
      </c>
      <c r="L12" s="107">
        <f t="shared" si="0"/>
        <v>0</v>
      </c>
      <c r="M12" s="107">
        <v>0</v>
      </c>
    </row>
    <row r="13" spans="1:13" s="107" customFormat="1" x14ac:dyDescent="0.3">
      <c r="A13" s="129" t="s">
        <v>99</v>
      </c>
      <c r="B13" s="129" t="s">
        <v>100</v>
      </c>
      <c r="C13" s="129">
        <v>0</v>
      </c>
      <c r="D13" s="129">
        <v>3</v>
      </c>
      <c r="E13" s="129">
        <v>1</v>
      </c>
      <c r="F13" s="129">
        <v>1</v>
      </c>
      <c r="G13" s="129">
        <f t="shared" si="1"/>
        <v>5</v>
      </c>
      <c r="H13" s="107">
        <v>0</v>
      </c>
      <c r="I13" s="107">
        <v>0</v>
      </c>
      <c r="J13" s="107">
        <v>0</v>
      </c>
      <c r="K13" s="107">
        <v>0</v>
      </c>
      <c r="L13" s="107">
        <f t="shared" si="0"/>
        <v>0</v>
      </c>
      <c r="M13" s="107">
        <v>0</v>
      </c>
    </row>
    <row r="14" spans="1:13" s="107" customFormat="1" x14ac:dyDescent="0.3">
      <c r="A14" s="129" t="s">
        <v>101</v>
      </c>
      <c r="B14" s="129" t="s">
        <v>102</v>
      </c>
      <c r="C14" s="129">
        <v>0</v>
      </c>
      <c r="D14" s="129">
        <v>0</v>
      </c>
      <c r="E14" s="129">
        <v>0</v>
      </c>
      <c r="F14" s="129">
        <v>0</v>
      </c>
      <c r="G14" s="129">
        <f t="shared" si="1"/>
        <v>0</v>
      </c>
      <c r="H14" s="107">
        <v>0</v>
      </c>
      <c r="I14" s="107">
        <v>0</v>
      </c>
      <c r="J14" s="107">
        <v>0</v>
      </c>
      <c r="K14" s="107">
        <v>0</v>
      </c>
      <c r="L14" s="107">
        <f t="shared" si="0"/>
        <v>0</v>
      </c>
      <c r="M14" s="107">
        <v>0</v>
      </c>
    </row>
    <row r="15" spans="1:13" s="107" customFormat="1" x14ac:dyDescent="0.3">
      <c r="A15" s="129" t="s">
        <v>103</v>
      </c>
      <c r="B15" s="129" t="s">
        <v>104</v>
      </c>
      <c r="C15" s="129">
        <v>1</v>
      </c>
      <c r="D15" s="129">
        <v>0</v>
      </c>
      <c r="E15" s="129">
        <v>0</v>
      </c>
      <c r="F15" s="129">
        <v>0</v>
      </c>
      <c r="G15" s="129">
        <f t="shared" si="1"/>
        <v>1</v>
      </c>
      <c r="H15" s="107">
        <v>0</v>
      </c>
      <c r="I15" s="107">
        <v>0</v>
      </c>
      <c r="J15" s="107">
        <v>0</v>
      </c>
      <c r="K15" s="107">
        <v>0</v>
      </c>
      <c r="L15" s="107">
        <f t="shared" si="0"/>
        <v>0</v>
      </c>
      <c r="M15" s="107">
        <v>0</v>
      </c>
    </row>
    <row r="16" spans="1:13" s="107" customFormat="1" x14ac:dyDescent="0.3">
      <c r="A16" s="129" t="s">
        <v>105</v>
      </c>
      <c r="B16" s="129" t="s">
        <v>106</v>
      </c>
      <c r="C16" s="129">
        <v>0</v>
      </c>
      <c r="D16" s="129">
        <v>0</v>
      </c>
      <c r="E16" s="129">
        <v>0</v>
      </c>
      <c r="F16" s="129">
        <v>0</v>
      </c>
      <c r="G16" s="129">
        <f t="shared" si="1"/>
        <v>0</v>
      </c>
      <c r="H16" s="107">
        <v>0</v>
      </c>
      <c r="I16" s="107">
        <v>0</v>
      </c>
      <c r="J16" s="107">
        <v>0</v>
      </c>
      <c r="K16" s="107">
        <v>0</v>
      </c>
      <c r="L16" s="107">
        <f t="shared" si="0"/>
        <v>0</v>
      </c>
      <c r="M16" s="107">
        <v>0</v>
      </c>
    </row>
    <row r="17" spans="1:13" s="107" customFormat="1" x14ac:dyDescent="0.3">
      <c r="A17" s="129" t="s">
        <v>107</v>
      </c>
      <c r="B17" s="129" t="s">
        <v>108</v>
      </c>
      <c r="C17" s="129">
        <v>0</v>
      </c>
      <c r="D17" s="129">
        <v>0</v>
      </c>
      <c r="E17" s="129">
        <v>0</v>
      </c>
      <c r="F17" s="129">
        <v>0</v>
      </c>
      <c r="G17" s="129">
        <f t="shared" si="1"/>
        <v>0</v>
      </c>
      <c r="H17" s="107">
        <v>0</v>
      </c>
      <c r="I17" s="107">
        <v>0</v>
      </c>
      <c r="J17" s="107">
        <v>0</v>
      </c>
      <c r="K17" s="107">
        <v>0</v>
      </c>
      <c r="L17" s="107">
        <f t="shared" si="0"/>
        <v>0</v>
      </c>
      <c r="M17" s="107">
        <v>0</v>
      </c>
    </row>
    <row r="18" spans="1:13" s="107" customFormat="1" x14ac:dyDescent="0.3">
      <c r="A18" s="129" t="s">
        <v>109</v>
      </c>
      <c r="B18" s="129" t="s">
        <v>110</v>
      </c>
      <c r="C18" s="129">
        <v>3</v>
      </c>
      <c r="D18" s="129">
        <v>12</v>
      </c>
      <c r="E18" s="129">
        <v>11</v>
      </c>
      <c r="F18" s="129">
        <v>2</v>
      </c>
      <c r="G18" s="129">
        <f t="shared" si="1"/>
        <v>28</v>
      </c>
      <c r="H18" s="107">
        <v>0</v>
      </c>
      <c r="I18" s="107">
        <v>0</v>
      </c>
      <c r="J18" s="107">
        <v>1</v>
      </c>
      <c r="K18" s="107">
        <v>1</v>
      </c>
      <c r="L18" s="107">
        <f t="shared" si="0"/>
        <v>2</v>
      </c>
      <c r="M18" s="107">
        <v>1</v>
      </c>
    </row>
    <row r="19" spans="1:13" s="107" customFormat="1" x14ac:dyDescent="0.3">
      <c r="A19" s="129" t="s">
        <v>111</v>
      </c>
      <c r="B19" s="129" t="s">
        <v>112</v>
      </c>
      <c r="C19" s="129">
        <v>0</v>
      </c>
      <c r="D19" s="129">
        <v>0</v>
      </c>
      <c r="E19" s="129">
        <v>1</v>
      </c>
      <c r="F19" s="129">
        <v>0</v>
      </c>
      <c r="G19" s="129">
        <f t="shared" si="1"/>
        <v>1</v>
      </c>
      <c r="H19" s="107">
        <v>0</v>
      </c>
      <c r="I19" s="107">
        <v>0</v>
      </c>
      <c r="J19" s="107">
        <v>0</v>
      </c>
      <c r="K19" s="107">
        <v>0</v>
      </c>
      <c r="L19" s="107">
        <f t="shared" si="0"/>
        <v>0</v>
      </c>
      <c r="M19" s="107">
        <v>0</v>
      </c>
    </row>
    <row r="20" spans="1:13" s="107" customFormat="1" x14ac:dyDescent="0.3">
      <c r="A20" s="129" t="s">
        <v>113</v>
      </c>
      <c r="B20" s="129" t="s">
        <v>114</v>
      </c>
      <c r="C20" s="129">
        <v>1</v>
      </c>
      <c r="D20" s="129">
        <v>0</v>
      </c>
      <c r="E20" s="129">
        <v>0</v>
      </c>
      <c r="F20" s="129">
        <v>0</v>
      </c>
      <c r="G20" s="129">
        <f t="shared" si="1"/>
        <v>1</v>
      </c>
      <c r="H20" s="107">
        <v>0</v>
      </c>
      <c r="I20" s="107">
        <v>0</v>
      </c>
      <c r="J20" s="107">
        <v>0</v>
      </c>
      <c r="K20" s="107">
        <v>0</v>
      </c>
      <c r="L20" s="107">
        <f t="shared" si="0"/>
        <v>0</v>
      </c>
      <c r="M20" s="107">
        <v>0</v>
      </c>
    </row>
    <row r="21" spans="1:13" s="107" customFormat="1" x14ac:dyDescent="0.3">
      <c r="A21" s="129" t="s">
        <v>115</v>
      </c>
      <c r="B21" s="129" t="s">
        <v>116</v>
      </c>
      <c r="C21" s="129">
        <v>1</v>
      </c>
      <c r="D21" s="129">
        <v>0</v>
      </c>
      <c r="E21" s="129">
        <v>0</v>
      </c>
      <c r="F21" s="129">
        <v>1</v>
      </c>
      <c r="G21" s="129">
        <f t="shared" si="1"/>
        <v>2</v>
      </c>
      <c r="H21" s="107">
        <v>0</v>
      </c>
      <c r="I21" s="107">
        <v>0</v>
      </c>
      <c r="J21" s="107">
        <v>0</v>
      </c>
      <c r="K21" s="107">
        <v>0</v>
      </c>
      <c r="L21" s="107">
        <f t="shared" si="0"/>
        <v>0</v>
      </c>
      <c r="M21" s="107">
        <v>0</v>
      </c>
    </row>
    <row r="22" spans="1:13" s="107" customFormat="1" x14ac:dyDescent="0.3">
      <c r="A22" s="129" t="s">
        <v>117</v>
      </c>
      <c r="B22" s="129" t="s">
        <v>118</v>
      </c>
      <c r="C22" s="129">
        <v>0</v>
      </c>
      <c r="D22" s="129">
        <v>0</v>
      </c>
      <c r="E22" s="129">
        <v>0</v>
      </c>
      <c r="F22" s="129">
        <v>0</v>
      </c>
      <c r="G22" s="129">
        <f t="shared" si="1"/>
        <v>0</v>
      </c>
      <c r="H22" s="107">
        <v>0</v>
      </c>
      <c r="I22" s="107">
        <v>0</v>
      </c>
      <c r="J22" s="107">
        <v>0</v>
      </c>
      <c r="K22" s="107">
        <v>0</v>
      </c>
      <c r="L22" s="107">
        <f t="shared" si="0"/>
        <v>0</v>
      </c>
      <c r="M22" s="107">
        <v>0</v>
      </c>
    </row>
    <row r="23" spans="1:13" s="107" customFormat="1" x14ac:dyDescent="0.3">
      <c r="A23" s="129" t="s">
        <v>119</v>
      </c>
      <c r="B23" s="129" t="s">
        <v>120</v>
      </c>
      <c r="C23" s="129">
        <v>0</v>
      </c>
      <c r="D23" s="129">
        <v>0</v>
      </c>
      <c r="E23" s="129">
        <v>1</v>
      </c>
      <c r="F23" s="129">
        <v>0</v>
      </c>
      <c r="G23" s="129">
        <f t="shared" si="1"/>
        <v>1</v>
      </c>
      <c r="H23" s="107">
        <v>0</v>
      </c>
      <c r="I23" s="107">
        <v>0</v>
      </c>
      <c r="J23" s="107">
        <v>0</v>
      </c>
      <c r="K23" s="107">
        <v>0</v>
      </c>
      <c r="L23" s="107">
        <f t="shared" si="0"/>
        <v>0</v>
      </c>
      <c r="M23" s="107">
        <v>0</v>
      </c>
    </row>
    <row r="24" spans="1:13" s="107" customFormat="1" x14ac:dyDescent="0.3">
      <c r="A24" s="129" t="s">
        <v>121</v>
      </c>
      <c r="B24" s="129" t="s">
        <v>122</v>
      </c>
      <c r="C24" s="129">
        <v>0</v>
      </c>
      <c r="D24" s="129">
        <v>0</v>
      </c>
      <c r="E24" s="129">
        <v>2</v>
      </c>
      <c r="F24" s="129">
        <v>0</v>
      </c>
      <c r="G24" s="129">
        <f t="shared" si="1"/>
        <v>2</v>
      </c>
      <c r="H24" s="107">
        <v>0</v>
      </c>
      <c r="I24" s="107">
        <v>0</v>
      </c>
      <c r="J24" s="107">
        <v>0</v>
      </c>
      <c r="K24" s="107">
        <v>0</v>
      </c>
      <c r="L24" s="107">
        <f t="shared" si="0"/>
        <v>0</v>
      </c>
      <c r="M24" s="107">
        <v>0</v>
      </c>
    </row>
    <row r="25" spans="1:13" s="107" customFormat="1" x14ac:dyDescent="0.3">
      <c r="A25" s="129" t="s">
        <v>123</v>
      </c>
      <c r="B25" s="129" t="s">
        <v>124</v>
      </c>
      <c r="C25" s="129">
        <v>46</v>
      </c>
      <c r="D25" s="129">
        <v>76</v>
      </c>
      <c r="E25" s="129">
        <v>95</v>
      </c>
      <c r="F25" s="129">
        <v>28</v>
      </c>
      <c r="G25" s="129">
        <f t="shared" si="1"/>
        <v>245</v>
      </c>
      <c r="H25" s="107">
        <v>1</v>
      </c>
      <c r="I25" s="107">
        <v>0</v>
      </c>
      <c r="J25" s="107">
        <v>6</v>
      </c>
      <c r="K25" s="107">
        <v>8</v>
      </c>
      <c r="L25" s="107">
        <f t="shared" si="0"/>
        <v>15</v>
      </c>
      <c r="M25" s="107">
        <v>62</v>
      </c>
    </row>
    <row r="26" spans="1:13" s="107" customFormat="1" x14ac:dyDescent="0.3">
      <c r="A26" s="129" t="s">
        <v>125</v>
      </c>
      <c r="B26" s="129" t="s">
        <v>126</v>
      </c>
      <c r="C26" s="129">
        <v>0</v>
      </c>
      <c r="D26" s="129">
        <v>0</v>
      </c>
      <c r="E26" s="129">
        <v>0</v>
      </c>
      <c r="F26" s="129">
        <v>0</v>
      </c>
      <c r="G26" s="129">
        <f t="shared" si="1"/>
        <v>0</v>
      </c>
      <c r="H26" s="107">
        <v>0</v>
      </c>
      <c r="I26" s="107">
        <v>0</v>
      </c>
      <c r="J26" s="107">
        <v>0</v>
      </c>
      <c r="K26" s="107">
        <v>0</v>
      </c>
      <c r="L26" s="107">
        <f t="shared" si="0"/>
        <v>0</v>
      </c>
      <c r="M26" s="107">
        <v>0</v>
      </c>
    </row>
    <row r="27" spans="1:13" s="107" customFormat="1" x14ac:dyDescent="0.3">
      <c r="A27" s="129" t="s">
        <v>127</v>
      </c>
      <c r="B27" s="129" t="s">
        <v>128</v>
      </c>
      <c r="C27" s="129">
        <v>1</v>
      </c>
      <c r="D27" s="129">
        <v>1</v>
      </c>
      <c r="E27" s="129">
        <v>0</v>
      </c>
      <c r="F27" s="129">
        <v>0</v>
      </c>
      <c r="G27" s="129">
        <f t="shared" si="1"/>
        <v>2</v>
      </c>
      <c r="H27" s="107">
        <v>0</v>
      </c>
      <c r="I27" s="107">
        <v>0</v>
      </c>
      <c r="J27" s="107">
        <v>0</v>
      </c>
      <c r="K27" s="107">
        <v>0</v>
      </c>
      <c r="L27" s="107">
        <f t="shared" si="0"/>
        <v>0</v>
      </c>
      <c r="M27" s="107">
        <v>0</v>
      </c>
    </row>
    <row r="28" spans="1:13" s="107" customFormat="1" x14ac:dyDescent="0.3">
      <c r="A28" s="129" t="s">
        <v>129</v>
      </c>
      <c r="B28" s="129" t="s">
        <v>130</v>
      </c>
      <c r="C28" s="129">
        <v>0</v>
      </c>
      <c r="D28" s="129">
        <v>1</v>
      </c>
      <c r="E28" s="129">
        <v>0</v>
      </c>
      <c r="F28" s="129">
        <v>0</v>
      </c>
      <c r="G28" s="129">
        <f t="shared" si="1"/>
        <v>1</v>
      </c>
      <c r="H28" s="107">
        <v>0</v>
      </c>
      <c r="I28" s="107">
        <v>0</v>
      </c>
      <c r="J28" s="107">
        <v>0</v>
      </c>
      <c r="K28" s="107">
        <v>0</v>
      </c>
      <c r="L28" s="107">
        <f t="shared" si="0"/>
        <v>0</v>
      </c>
      <c r="M28" s="107">
        <v>0</v>
      </c>
    </row>
    <row r="29" spans="1:13" s="107" customFormat="1" x14ac:dyDescent="0.3">
      <c r="A29" s="129" t="s">
        <v>131</v>
      </c>
      <c r="B29" s="129" t="s">
        <v>132</v>
      </c>
      <c r="C29" s="129">
        <v>2</v>
      </c>
      <c r="D29" s="129">
        <v>0</v>
      </c>
      <c r="E29" s="129">
        <v>2</v>
      </c>
      <c r="F29" s="129">
        <v>0</v>
      </c>
      <c r="G29" s="129">
        <f t="shared" si="1"/>
        <v>4</v>
      </c>
      <c r="H29" s="107">
        <v>0</v>
      </c>
      <c r="I29" s="107">
        <v>0</v>
      </c>
      <c r="J29" s="107">
        <v>0</v>
      </c>
      <c r="K29" s="107">
        <v>0</v>
      </c>
      <c r="L29" s="107">
        <f t="shared" si="0"/>
        <v>0</v>
      </c>
      <c r="M29" s="107">
        <v>0</v>
      </c>
    </row>
    <row r="30" spans="1:13" s="107" customFormat="1" x14ac:dyDescent="0.3">
      <c r="A30" s="129" t="s">
        <v>133</v>
      </c>
      <c r="B30" s="129" t="s">
        <v>134</v>
      </c>
      <c r="C30" s="129">
        <v>0</v>
      </c>
      <c r="D30" s="129">
        <v>1</v>
      </c>
      <c r="E30" s="129">
        <v>0</v>
      </c>
      <c r="F30" s="129">
        <v>0</v>
      </c>
      <c r="G30" s="129">
        <f t="shared" si="1"/>
        <v>1</v>
      </c>
      <c r="H30" s="107">
        <v>0</v>
      </c>
      <c r="I30" s="107">
        <v>0</v>
      </c>
      <c r="J30" s="107">
        <v>0</v>
      </c>
      <c r="K30" s="107">
        <v>0</v>
      </c>
      <c r="L30" s="107">
        <f t="shared" si="0"/>
        <v>0</v>
      </c>
      <c r="M30" s="107">
        <v>0</v>
      </c>
    </row>
    <row r="31" spans="1:13" s="107" customFormat="1" x14ac:dyDescent="0.3">
      <c r="A31" s="129" t="s">
        <v>135</v>
      </c>
      <c r="B31" s="129" t="s">
        <v>136</v>
      </c>
      <c r="C31" s="129">
        <v>0</v>
      </c>
      <c r="D31" s="129">
        <v>1</v>
      </c>
      <c r="E31" s="129">
        <v>5</v>
      </c>
      <c r="F31" s="129">
        <v>0</v>
      </c>
      <c r="G31" s="129">
        <f t="shared" si="1"/>
        <v>6</v>
      </c>
      <c r="H31" s="107">
        <v>0</v>
      </c>
      <c r="I31" s="107">
        <v>0</v>
      </c>
      <c r="J31" s="107">
        <v>1</v>
      </c>
      <c r="K31" s="107">
        <v>0</v>
      </c>
      <c r="L31" s="107">
        <f t="shared" si="0"/>
        <v>1</v>
      </c>
      <c r="M31" s="107">
        <v>0</v>
      </c>
    </row>
    <row r="32" spans="1:13" s="107" customFormat="1" x14ac:dyDescent="0.3">
      <c r="A32" s="129" t="s">
        <v>137</v>
      </c>
      <c r="B32" s="129" t="s">
        <v>138</v>
      </c>
      <c r="C32" s="129">
        <v>1</v>
      </c>
      <c r="D32" s="129">
        <v>0</v>
      </c>
      <c r="E32" s="129">
        <v>0</v>
      </c>
      <c r="F32" s="129">
        <v>0</v>
      </c>
      <c r="G32" s="129">
        <f t="shared" si="1"/>
        <v>1</v>
      </c>
      <c r="H32" s="107">
        <v>0</v>
      </c>
      <c r="I32" s="107">
        <v>0</v>
      </c>
      <c r="J32" s="107">
        <v>0</v>
      </c>
      <c r="K32" s="107">
        <v>0</v>
      </c>
      <c r="L32" s="107">
        <f t="shared" si="0"/>
        <v>0</v>
      </c>
      <c r="M32" s="107">
        <v>2</v>
      </c>
    </row>
    <row r="33" spans="1:13" s="107" customFormat="1" x14ac:dyDescent="0.3">
      <c r="A33" s="129" t="s">
        <v>139</v>
      </c>
      <c r="B33" s="129" t="s">
        <v>140</v>
      </c>
      <c r="C33" s="129">
        <v>0</v>
      </c>
      <c r="D33" s="129">
        <v>0</v>
      </c>
      <c r="E33" s="129">
        <v>0</v>
      </c>
      <c r="F33" s="129">
        <v>0</v>
      </c>
      <c r="G33" s="129">
        <f t="shared" si="1"/>
        <v>0</v>
      </c>
      <c r="H33" s="107">
        <v>0</v>
      </c>
      <c r="I33" s="107">
        <v>0</v>
      </c>
      <c r="J33" s="107">
        <v>0</v>
      </c>
      <c r="K33" s="107">
        <v>0</v>
      </c>
      <c r="L33" s="107">
        <f t="shared" si="0"/>
        <v>0</v>
      </c>
      <c r="M33" s="107">
        <v>0</v>
      </c>
    </row>
    <row r="34" spans="1:13" s="107" customFormat="1" x14ac:dyDescent="0.3">
      <c r="A34" s="129" t="s">
        <v>141</v>
      </c>
      <c r="B34" s="129" t="s">
        <v>142</v>
      </c>
      <c r="C34" s="129">
        <v>0</v>
      </c>
      <c r="D34" s="129">
        <v>0</v>
      </c>
      <c r="E34" s="129">
        <v>1</v>
      </c>
      <c r="F34" s="129">
        <v>0</v>
      </c>
      <c r="G34" s="129">
        <f t="shared" si="1"/>
        <v>1</v>
      </c>
      <c r="H34" s="107">
        <v>0</v>
      </c>
      <c r="I34" s="107">
        <v>0</v>
      </c>
      <c r="J34" s="107">
        <v>0</v>
      </c>
      <c r="K34" s="107">
        <v>0</v>
      </c>
      <c r="L34" s="107">
        <f t="shared" si="0"/>
        <v>0</v>
      </c>
      <c r="M34" s="107">
        <v>0</v>
      </c>
    </row>
    <row r="35" spans="1:13" s="107" customFormat="1" x14ac:dyDescent="0.3">
      <c r="A35" s="129" t="s">
        <v>143</v>
      </c>
      <c r="B35" s="129" t="s">
        <v>144</v>
      </c>
      <c r="C35" s="129">
        <v>3</v>
      </c>
      <c r="D35" s="129">
        <v>0</v>
      </c>
      <c r="E35" s="129">
        <v>0</v>
      </c>
      <c r="F35" s="129">
        <v>0</v>
      </c>
      <c r="G35" s="129">
        <f t="shared" si="1"/>
        <v>3</v>
      </c>
      <c r="H35" s="107">
        <v>0</v>
      </c>
      <c r="I35" s="107">
        <v>0</v>
      </c>
      <c r="J35" s="107">
        <v>0</v>
      </c>
      <c r="K35" s="107">
        <v>0</v>
      </c>
      <c r="L35" s="107">
        <f t="shared" si="0"/>
        <v>0</v>
      </c>
      <c r="M35" s="107">
        <v>0</v>
      </c>
    </row>
    <row r="36" spans="1:13" s="107" customFormat="1" x14ac:dyDescent="0.3">
      <c r="A36" s="129" t="s">
        <v>145</v>
      </c>
      <c r="B36" s="129" t="s">
        <v>146</v>
      </c>
      <c r="C36" s="129">
        <v>1</v>
      </c>
      <c r="D36" s="129">
        <v>2</v>
      </c>
      <c r="E36" s="129">
        <v>0</v>
      </c>
      <c r="F36" s="129">
        <v>0</v>
      </c>
      <c r="G36" s="129">
        <f t="shared" si="1"/>
        <v>3</v>
      </c>
      <c r="H36" s="107">
        <v>0</v>
      </c>
      <c r="I36" s="107">
        <v>0</v>
      </c>
      <c r="J36" s="107">
        <v>0</v>
      </c>
      <c r="K36" s="107">
        <v>0</v>
      </c>
      <c r="L36" s="107">
        <f t="shared" si="0"/>
        <v>0</v>
      </c>
      <c r="M36" s="107">
        <v>0</v>
      </c>
    </row>
    <row r="37" spans="1:13" s="107" customFormat="1" x14ac:dyDescent="0.3">
      <c r="A37" s="129" t="s">
        <v>147</v>
      </c>
      <c r="B37" s="129" t="s">
        <v>148</v>
      </c>
      <c r="C37" s="129">
        <v>0</v>
      </c>
      <c r="D37" s="129">
        <v>1</v>
      </c>
      <c r="E37" s="129">
        <v>0</v>
      </c>
      <c r="F37" s="129">
        <v>0</v>
      </c>
      <c r="G37" s="129">
        <f t="shared" si="1"/>
        <v>1</v>
      </c>
      <c r="H37" s="107">
        <v>0</v>
      </c>
      <c r="I37" s="107">
        <v>0</v>
      </c>
      <c r="J37" s="107">
        <v>0</v>
      </c>
      <c r="K37" s="107">
        <v>0</v>
      </c>
      <c r="L37" s="107">
        <f t="shared" si="0"/>
        <v>0</v>
      </c>
      <c r="M37" s="107">
        <v>0</v>
      </c>
    </row>
    <row r="38" spans="1:13" s="107" customFormat="1" x14ac:dyDescent="0.3">
      <c r="A38" s="129" t="s">
        <v>149</v>
      </c>
      <c r="B38" s="129" t="s">
        <v>150</v>
      </c>
      <c r="C38" s="129">
        <v>1</v>
      </c>
      <c r="D38" s="129">
        <v>0</v>
      </c>
      <c r="E38" s="129">
        <v>3</v>
      </c>
      <c r="F38" s="129">
        <v>0</v>
      </c>
      <c r="G38" s="129">
        <f t="shared" si="1"/>
        <v>4</v>
      </c>
      <c r="H38" s="107">
        <v>0</v>
      </c>
      <c r="I38" s="107">
        <v>0</v>
      </c>
      <c r="J38" s="107">
        <v>0</v>
      </c>
      <c r="K38" s="107">
        <v>0</v>
      </c>
      <c r="L38" s="107">
        <f t="shared" si="0"/>
        <v>0</v>
      </c>
      <c r="M38" s="107">
        <v>7</v>
      </c>
    </row>
    <row r="39" spans="1:13" s="107" customFormat="1" x14ac:dyDescent="0.3">
      <c r="A39" s="129" t="s">
        <v>151</v>
      </c>
      <c r="B39" s="129" t="s">
        <v>152</v>
      </c>
      <c r="C39" s="129">
        <v>1</v>
      </c>
      <c r="D39" s="129">
        <v>3</v>
      </c>
      <c r="E39" s="129">
        <v>0</v>
      </c>
      <c r="F39" s="129">
        <v>1</v>
      </c>
      <c r="G39" s="129">
        <f t="shared" si="1"/>
        <v>5</v>
      </c>
      <c r="H39" s="107">
        <v>0</v>
      </c>
      <c r="I39" s="107">
        <v>0</v>
      </c>
      <c r="J39" s="107">
        <v>0</v>
      </c>
      <c r="K39" s="107">
        <v>0</v>
      </c>
      <c r="L39" s="107">
        <f t="shared" si="0"/>
        <v>0</v>
      </c>
      <c r="M39" s="107">
        <v>2</v>
      </c>
    </row>
    <row r="40" spans="1:13" s="107" customFormat="1" x14ac:dyDescent="0.3">
      <c r="A40" s="129" t="s">
        <v>153</v>
      </c>
      <c r="B40" s="129" t="s">
        <v>154</v>
      </c>
      <c r="C40" s="129">
        <v>0</v>
      </c>
      <c r="D40" s="129">
        <v>2</v>
      </c>
      <c r="E40" s="129">
        <v>0</v>
      </c>
      <c r="F40" s="129">
        <v>0</v>
      </c>
      <c r="G40" s="129">
        <f t="shared" si="1"/>
        <v>2</v>
      </c>
      <c r="H40" s="107">
        <v>0</v>
      </c>
      <c r="I40" s="107">
        <v>0</v>
      </c>
      <c r="J40" s="107">
        <v>0</v>
      </c>
      <c r="K40" s="107">
        <v>0</v>
      </c>
      <c r="L40" s="107">
        <f t="shared" si="0"/>
        <v>0</v>
      </c>
      <c r="M40" s="107">
        <v>0</v>
      </c>
    </row>
    <row r="41" spans="1:13" s="107" customFormat="1" x14ac:dyDescent="0.3">
      <c r="A41" s="129" t="s">
        <v>155</v>
      </c>
      <c r="B41" s="129" t="s">
        <v>156</v>
      </c>
      <c r="C41" s="129">
        <v>0</v>
      </c>
      <c r="D41" s="129">
        <v>0</v>
      </c>
      <c r="E41" s="129">
        <v>1</v>
      </c>
      <c r="F41" s="129">
        <v>0</v>
      </c>
      <c r="G41" s="129">
        <f t="shared" si="1"/>
        <v>1</v>
      </c>
      <c r="H41" s="107">
        <v>0</v>
      </c>
      <c r="I41" s="107">
        <v>0</v>
      </c>
      <c r="J41" s="107">
        <v>0</v>
      </c>
      <c r="K41" s="107">
        <v>0</v>
      </c>
      <c r="L41" s="107">
        <f t="shared" si="0"/>
        <v>0</v>
      </c>
      <c r="M41" s="107">
        <v>0</v>
      </c>
    </row>
    <row r="42" spans="1:13" s="107" customFormat="1" x14ac:dyDescent="0.3">
      <c r="A42" s="129" t="s">
        <v>157</v>
      </c>
      <c r="B42" s="129" t="s">
        <v>158</v>
      </c>
      <c r="C42" s="129">
        <v>0</v>
      </c>
      <c r="D42" s="129">
        <v>0</v>
      </c>
      <c r="E42" s="129">
        <v>0</v>
      </c>
      <c r="F42" s="129">
        <v>0</v>
      </c>
      <c r="G42" s="129">
        <f t="shared" si="1"/>
        <v>0</v>
      </c>
      <c r="H42" s="107">
        <v>0</v>
      </c>
      <c r="I42" s="107">
        <v>0</v>
      </c>
      <c r="J42" s="107">
        <v>0</v>
      </c>
      <c r="K42" s="107">
        <v>0</v>
      </c>
      <c r="L42" s="107">
        <f t="shared" si="0"/>
        <v>0</v>
      </c>
      <c r="M42" s="107">
        <v>0</v>
      </c>
    </row>
    <row r="43" spans="1:13" s="107" customFormat="1" x14ac:dyDescent="0.3">
      <c r="A43" s="129" t="s">
        <v>159</v>
      </c>
      <c r="B43" s="129" t="s">
        <v>160</v>
      </c>
      <c r="C43" s="129">
        <v>2</v>
      </c>
      <c r="D43" s="129">
        <v>6</v>
      </c>
      <c r="E43" s="129">
        <v>7</v>
      </c>
      <c r="F43" s="129">
        <v>0</v>
      </c>
      <c r="G43" s="129">
        <f t="shared" si="1"/>
        <v>15</v>
      </c>
      <c r="H43" s="107">
        <v>0</v>
      </c>
      <c r="I43" s="107">
        <v>1</v>
      </c>
      <c r="J43" s="107">
        <v>2</v>
      </c>
      <c r="K43" s="107">
        <v>0</v>
      </c>
      <c r="L43" s="107">
        <f t="shared" si="0"/>
        <v>3</v>
      </c>
      <c r="M43" s="107">
        <v>5</v>
      </c>
    </row>
    <row r="44" spans="1:13" s="107" customFormat="1" x14ac:dyDescent="0.3">
      <c r="A44" s="129" t="s">
        <v>161</v>
      </c>
      <c r="B44" s="129" t="s">
        <v>162</v>
      </c>
      <c r="C44" s="129">
        <v>0</v>
      </c>
      <c r="D44" s="129">
        <v>0</v>
      </c>
      <c r="E44" s="129">
        <v>1</v>
      </c>
      <c r="F44" s="129">
        <v>0</v>
      </c>
      <c r="G44" s="129">
        <f t="shared" si="1"/>
        <v>1</v>
      </c>
      <c r="H44" s="107">
        <v>0</v>
      </c>
      <c r="I44" s="107">
        <v>0</v>
      </c>
      <c r="J44" s="107">
        <v>0</v>
      </c>
      <c r="K44" s="107">
        <v>0</v>
      </c>
      <c r="L44" s="107">
        <f t="shared" si="0"/>
        <v>0</v>
      </c>
      <c r="M44" s="107">
        <v>0</v>
      </c>
    </row>
    <row r="45" spans="1:13" s="107" customFormat="1" x14ac:dyDescent="0.3">
      <c r="A45" s="129" t="s">
        <v>163</v>
      </c>
      <c r="B45" s="129" t="s">
        <v>164</v>
      </c>
      <c r="C45" s="129">
        <v>1</v>
      </c>
      <c r="D45" s="129">
        <v>2</v>
      </c>
      <c r="E45" s="129">
        <v>0</v>
      </c>
      <c r="F45" s="129">
        <v>0</v>
      </c>
      <c r="G45" s="129">
        <f t="shared" si="1"/>
        <v>3</v>
      </c>
      <c r="H45" s="107">
        <v>0</v>
      </c>
      <c r="I45" s="107">
        <v>0</v>
      </c>
      <c r="J45" s="107">
        <v>0</v>
      </c>
      <c r="K45" s="107">
        <v>0</v>
      </c>
      <c r="L45" s="107">
        <f t="shared" si="0"/>
        <v>0</v>
      </c>
      <c r="M45" s="107">
        <v>1</v>
      </c>
    </row>
    <row r="46" spans="1:13" s="107" customFormat="1" x14ac:dyDescent="0.3">
      <c r="A46" s="129" t="s">
        <v>165</v>
      </c>
      <c r="B46" s="129" t="s">
        <v>166</v>
      </c>
      <c r="C46" s="129">
        <v>0</v>
      </c>
      <c r="D46" s="129">
        <v>0</v>
      </c>
      <c r="E46" s="129">
        <v>3</v>
      </c>
      <c r="F46" s="129">
        <v>0</v>
      </c>
      <c r="G46" s="129">
        <f t="shared" si="1"/>
        <v>3</v>
      </c>
      <c r="H46" s="107">
        <v>0</v>
      </c>
      <c r="I46" s="107">
        <v>0</v>
      </c>
      <c r="J46" s="107">
        <v>0</v>
      </c>
      <c r="K46" s="107">
        <v>0</v>
      </c>
      <c r="L46" s="107">
        <f t="shared" si="0"/>
        <v>0</v>
      </c>
      <c r="M46" s="107">
        <v>0</v>
      </c>
    </row>
    <row r="47" spans="1:13" s="107" customFormat="1" x14ac:dyDescent="0.3">
      <c r="A47" s="129" t="s">
        <v>167</v>
      </c>
      <c r="B47" s="129" t="s">
        <v>168</v>
      </c>
      <c r="C47" s="129">
        <v>0</v>
      </c>
      <c r="D47" s="129">
        <v>0</v>
      </c>
      <c r="E47" s="129">
        <v>0</v>
      </c>
      <c r="F47" s="129">
        <v>0</v>
      </c>
      <c r="G47" s="129">
        <f t="shared" si="1"/>
        <v>0</v>
      </c>
      <c r="H47" s="107">
        <v>0</v>
      </c>
      <c r="I47" s="107">
        <v>0</v>
      </c>
      <c r="J47" s="107">
        <v>0</v>
      </c>
      <c r="K47" s="107">
        <v>0</v>
      </c>
      <c r="L47" s="107">
        <f t="shared" si="0"/>
        <v>0</v>
      </c>
      <c r="M47" s="107">
        <v>0</v>
      </c>
    </row>
    <row r="48" spans="1:13" s="107" customFormat="1" x14ac:dyDescent="0.3">
      <c r="A48" s="129" t="s">
        <v>169</v>
      </c>
      <c r="B48" s="129" t="s">
        <v>170</v>
      </c>
      <c r="C48" s="129">
        <v>0</v>
      </c>
      <c r="D48" s="129">
        <v>1</v>
      </c>
      <c r="E48" s="129">
        <v>3</v>
      </c>
      <c r="F48" s="129">
        <v>0</v>
      </c>
      <c r="G48" s="129">
        <f t="shared" si="1"/>
        <v>4</v>
      </c>
      <c r="H48" s="107">
        <v>0</v>
      </c>
      <c r="I48" s="107">
        <v>0</v>
      </c>
      <c r="J48" s="107">
        <v>1</v>
      </c>
      <c r="K48" s="107">
        <v>0</v>
      </c>
      <c r="L48" s="107">
        <f t="shared" si="0"/>
        <v>1</v>
      </c>
      <c r="M48" s="107">
        <v>0</v>
      </c>
    </row>
    <row r="49" spans="1:13" s="107" customFormat="1" x14ac:dyDescent="0.3">
      <c r="A49" s="129" t="s">
        <v>171</v>
      </c>
      <c r="B49" s="129" t="s">
        <v>172</v>
      </c>
      <c r="C49" s="129">
        <v>0</v>
      </c>
      <c r="D49" s="129">
        <v>0</v>
      </c>
      <c r="E49" s="129">
        <v>0</v>
      </c>
      <c r="F49" s="129">
        <v>0</v>
      </c>
      <c r="G49" s="129">
        <f t="shared" si="1"/>
        <v>0</v>
      </c>
      <c r="H49" s="107">
        <v>0</v>
      </c>
      <c r="I49" s="107">
        <v>0</v>
      </c>
      <c r="J49" s="107">
        <v>0</v>
      </c>
      <c r="K49" s="107">
        <v>0</v>
      </c>
      <c r="L49" s="107">
        <f t="shared" si="0"/>
        <v>0</v>
      </c>
      <c r="M49" s="107">
        <v>0</v>
      </c>
    </row>
    <row r="50" spans="1:13" s="107" customFormat="1" x14ac:dyDescent="0.3">
      <c r="A50" s="129" t="s">
        <v>173</v>
      </c>
      <c r="B50" s="129" t="s">
        <v>174</v>
      </c>
      <c r="C50" s="129">
        <v>1</v>
      </c>
      <c r="D50" s="129">
        <v>0</v>
      </c>
      <c r="E50" s="129">
        <v>0</v>
      </c>
      <c r="F50" s="129">
        <v>0</v>
      </c>
      <c r="G50" s="129">
        <f t="shared" si="1"/>
        <v>1</v>
      </c>
      <c r="H50" s="107">
        <v>0</v>
      </c>
      <c r="I50" s="107">
        <v>0</v>
      </c>
      <c r="J50" s="107">
        <v>0</v>
      </c>
      <c r="K50" s="107">
        <v>0</v>
      </c>
      <c r="L50" s="107">
        <f t="shared" si="0"/>
        <v>0</v>
      </c>
      <c r="M50" s="107">
        <v>0</v>
      </c>
    </row>
    <row r="51" spans="1:13" s="107" customFormat="1" x14ac:dyDescent="0.3">
      <c r="A51" s="129" t="s">
        <v>175</v>
      </c>
      <c r="B51" s="129" t="s">
        <v>176</v>
      </c>
      <c r="C51" s="129">
        <v>0</v>
      </c>
      <c r="D51" s="129">
        <v>0</v>
      </c>
      <c r="E51" s="129">
        <v>0</v>
      </c>
      <c r="F51" s="129">
        <v>0</v>
      </c>
      <c r="G51" s="129">
        <f t="shared" si="1"/>
        <v>0</v>
      </c>
      <c r="H51" s="107">
        <v>0</v>
      </c>
      <c r="I51" s="107">
        <v>0</v>
      </c>
      <c r="J51" s="107">
        <v>0</v>
      </c>
      <c r="K51" s="107">
        <v>0</v>
      </c>
      <c r="L51" s="107">
        <f t="shared" si="0"/>
        <v>0</v>
      </c>
      <c r="M51" s="107">
        <v>0</v>
      </c>
    </row>
    <row r="52" spans="1:13" s="107" customFormat="1" x14ac:dyDescent="0.3">
      <c r="A52" s="129" t="s">
        <v>177</v>
      </c>
      <c r="B52" s="129" t="s">
        <v>178</v>
      </c>
      <c r="C52" s="129">
        <v>0</v>
      </c>
      <c r="D52" s="129">
        <v>0</v>
      </c>
      <c r="E52" s="129">
        <v>2</v>
      </c>
      <c r="F52" s="129">
        <v>0</v>
      </c>
      <c r="G52" s="129">
        <f t="shared" si="1"/>
        <v>2</v>
      </c>
      <c r="H52" s="107">
        <v>0</v>
      </c>
      <c r="I52" s="107">
        <v>0</v>
      </c>
      <c r="J52" s="107">
        <v>0</v>
      </c>
      <c r="K52" s="107">
        <v>0</v>
      </c>
      <c r="L52" s="107">
        <f t="shared" si="0"/>
        <v>0</v>
      </c>
      <c r="M52" s="107">
        <v>3</v>
      </c>
    </row>
    <row r="53" spans="1:13" s="107" customFormat="1" x14ac:dyDescent="0.3">
      <c r="A53" s="129" t="s">
        <v>179</v>
      </c>
      <c r="B53" s="129" t="s">
        <v>180</v>
      </c>
      <c r="C53" s="129">
        <v>0</v>
      </c>
      <c r="D53" s="129">
        <v>0</v>
      </c>
      <c r="E53" s="129">
        <v>0</v>
      </c>
      <c r="F53" s="129">
        <v>0</v>
      </c>
      <c r="G53" s="129">
        <f t="shared" si="1"/>
        <v>0</v>
      </c>
      <c r="H53" s="107">
        <v>0</v>
      </c>
      <c r="I53" s="107">
        <v>0</v>
      </c>
      <c r="J53" s="107">
        <v>0</v>
      </c>
      <c r="K53" s="107">
        <v>0</v>
      </c>
      <c r="L53" s="107">
        <f t="shared" si="0"/>
        <v>0</v>
      </c>
      <c r="M53" s="107">
        <v>0</v>
      </c>
    </row>
    <row r="54" spans="1:13" s="107" customFormat="1" x14ac:dyDescent="0.3">
      <c r="A54" s="129" t="s">
        <v>181</v>
      </c>
      <c r="B54" s="129" t="s">
        <v>182</v>
      </c>
      <c r="C54" s="129">
        <v>1</v>
      </c>
      <c r="D54" s="129">
        <v>0</v>
      </c>
      <c r="E54" s="129">
        <v>0</v>
      </c>
      <c r="F54" s="129">
        <v>0</v>
      </c>
      <c r="G54" s="129">
        <f t="shared" si="1"/>
        <v>1</v>
      </c>
      <c r="H54" s="107">
        <v>0</v>
      </c>
      <c r="I54" s="107">
        <v>0</v>
      </c>
      <c r="J54" s="107">
        <v>0</v>
      </c>
      <c r="K54" s="107">
        <v>0</v>
      </c>
      <c r="L54" s="107">
        <f t="shared" si="0"/>
        <v>0</v>
      </c>
      <c r="M54" s="107">
        <v>0</v>
      </c>
    </row>
    <row r="55" spans="1:13" s="107" customFormat="1" x14ac:dyDescent="0.3">
      <c r="A55" s="129" t="s">
        <v>183</v>
      </c>
      <c r="B55" s="129" t="s">
        <v>184</v>
      </c>
      <c r="C55" s="129">
        <v>0</v>
      </c>
      <c r="D55" s="129">
        <v>2</v>
      </c>
      <c r="E55" s="129">
        <v>1</v>
      </c>
      <c r="F55" s="129">
        <v>0</v>
      </c>
      <c r="G55" s="129">
        <f t="shared" si="1"/>
        <v>3</v>
      </c>
      <c r="H55" s="107">
        <v>0</v>
      </c>
      <c r="I55" s="107">
        <v>1</v>
      </c>
      <c r="J55" s="107">
        <v>0</v>
      </c>
      <c r="K55" s="107">
        <v>0</v>
      </c>
      <c r="L55" s="107">
        <f t="shared" si="0"/>
        <v>1</v>
      </c>
      <c r="M55" s="107">
        <v>4</v>
      </c>
    </row>
    <row r="56" spans="1:13" s="107" customFormat="1" x14ac:dyDescent="0.3">
      <c r="A56" s="129" t="s">
        <v>185</v>
      </c>
      <c r="B56" s="129" t="s">
        <v>186</v>
      </c>
      <c r="C56" s="129">
        <v>0</v>
      </c>
      <c r="D56" s="129">
        <v>0</v>
      </c>
      <c r="E56" s="129">
        <v>0</v>
      </c>
      <c r="F56" s="129">
        <v>0</v>
      </c>
      <c r="G56" s="129">
        <f t="shared" si="1"/>
        <v>0</v>
      </c>
      <c r="H56" s="107">
        <v>0</v>
      </c>
      <c r="I56" s="107">
        <v>0</v>
      </c>
      <c r="J56" s="107">
        <v>0</v>
      </c>
      <c r="K56" s="107">
        <v>0</v>
      </c>
      <c r="L56" s="107">
        <f t="shared" si="0"/>
        <v>0</v>
      </c>
      <c r="M56" s="107">
        <v>0</v>
      </c>
    </row>
    <row r="57" spans="1:13" s="107" customFormat="1" x14ac:dyDescent="0.3">
      <c r="A57" s="129" t="s">
        <v>187</v>
      </c>
      <c r="B57" s="129" t="s">
        <v>188</v>
      </c>
      <c r="C57" s="129">
        <v>0</v>
      </c>
      <c r="D57" s="129">
        <v>1</v>
      </c>
      <c r="E57" s="129">
        <v>0</v>
      </c>
      <c r="F57" s="129">
        <v>1</v>
      </c>
      <c r="G57" s="129">
        <f t="shared" si="1"/>
        <v>2</v>
      </c>
      <c r="H57" s="107">
        <v>0</v>
      </c>
      <c r="I57" s="107">
        <v>0</v>
      </c>
      <c r="J57" s="107">
        <v>0</v>
      </c>
      <c r="K57" s="107">
        <v>0</v>
      </c>
      <c r="L57" s="107">
        <f t="shared" si="0"/>
        <v>0</v>
      </c>
      <c r="M57" s="107">
        <v>0</v>
      </c>
    </row>
    <row r="58" spans="1:13" s="107" customFormat="1" x14ac:dyDescent="0.3">
      <c r="A58" s="129" t="s">
        <v>189</v>
      </c>
      <c r="B58" s="129" t="s">
        <v>190</v>
      </c>
      <c r="C58" s="129">
        <v>1</v>
      </c>
      <c r="D58" s="129">
        <v>0</v>
      </c>
      <c r="E58" s="129">
        <v>0</v>
      </c>
      <c r="F58" s="129">
        <v>0</v>
      </c>
      <c r="G58" s="129">
        <f t="shared" si="1"/>
        <v>1</v>
      </c>
      <c r="H58" s="107">
        <v>0</v>
      </c>
      <c r="I58" s="107">
        <v>0</v>
      </c>
      <c r="J58" s="107">
        <v>0</v>
      </c>
      <c r="K58" s="107">
        <v>0</v>
      </c>
      <c r="L58" s="107">
        <f t="shared" si="0"/>
        <v>0</v>
      </c>
      <c r="M58" s="107">
        <v>0</v>
      </c>
    </row>
    <row r="59" spans="1:13" s="107" customFormat="1" x14ac:dyDescent="0.3">
      <c r="A59" s="129" t="s">
        <v>191</v>
      </c>
      <c r="B59" s="129" t="s">
        <v>192</v>
      </c>
      <c r="C59" s="129">
        <v>1</v>
      </c>
      <c r="D59" s="129">
        <v>0</v>
      </c>
      <c r="E59" s="129">
        <v>0</v>
      </c>
      <c r="F59" s="129">
        <v>0</v>
      </c>
      <c r="G59" s="129">
        <f t="shared" si="1"/>
        <v>1</v>
      </c>
      <c r="H59" s="107">
        <v>0</v>
      </c>
      <c r="I59" s="107">
        <v>0</v>
      </c>
      <c r="J59" s="107">
        <v>0</v>
      </c>
      <c r="K59" s="107">
        <v>0</v>
      </c>
      <c r="L59" s="107">
        <f t="shared" si="0"/>
        <v>0</v>
      </c>
      <c r="M59" s="107">
        <v>0</v>
      </c>
    </row>
    <row r="60" spans="1:13" s="107" customFormat="1" x14ac:dyDescent="0.3">
      <c r="A60" s="129" t="s">
        <v>193</v>
      </c>
      <c r="B60" s="129" t="s">
        <v>194</v>
      </c>
      <c r="C60" s="129">
        <v>0</v>
      </c>
      <c r="D60" s="129">
        <v>0</v>
      </c>
      <c r="E60" s="129">
        <v>0</v>
      </c>
      <c r="F60" s="129">
        <v>0</v>
      </c>
      <c r="G60" s="129">
        <f t="shared" si="1"/>
        <v>0</v>
      </c>
      <c r="H60" s="107">
        <v>0</v>
      </c>
      <c r="I60" s="107">
        <v>0</v>
      </c>
      <c r="J60" s="107">
        <v>0</v>
      </c>
      <c r="K60" s="107">
        <v>0</v>
      </c>
      <c r="L60" s="107">
        <f t="shared" si="0"/>
        <v>0</v>
      </c>
      <c r="M60" s="107">
        <v>0</v>
      </c>
    </row>
    <row r="61" spans="1:13" s="107" customFormat="1" x14ac:dyDescent="0.3">
      <c r="A61" s="129" t="s">
        <v>195</v>
      </c>
      <c r="B61" s="129" t="s">
        <v>196</v>
      </c>
      <c r="C61" s="129">
        <v>1</v>
      </c>
      <c r="D61" s="129">
        <v>1</v>
      </c>
      <c r="E61" s="129">
        <v>3</v>
      </c>
      <c r="F61" s="129">
        <v>2</v>
      </c>
      <c r="G61" s="129">
        <f t="shared" si="1"/>
        <v>7</v>
      </c>
      <c r="H61" s="107">
        <v>0</v>
      </c>
      <c r="I61" s="107">
        <v>0</v>
      </c>
      <c r="J61" s="107">
        <v>0</v>
      </c>
      <c r="K61" s="107">
        <v>0</v>
      </c>
      <c r="L61" s="107">
        <f t="shared" si="0"/>
        <v>0</v>
      </c>
      <c r="M61" s="107">
        <v>0</v>
      </c>
    </row>
    <row r="62" spans="1:13" s="107" customFormat="1" x14ac:dyDescent="0.3">
      <c r="A62" s="129" t="s">
        <v>197</v>
      </c>
      <c r="B62" s="129" t="s">
        <v>198</v>
      </c>
      <c r="C62" s="129">
        <v>5</v>
      </c>
      <c r="D62" s="129">
        <v>2</v>
      </c>
      <c r="E62" s="129">
        <v>5</v>
      </c>
      <c r="F62" s="129">
        <v>1</v>
      </c>
      <c r="G62" s="129">
        <f t="shared" si="1"/>
        <v>13</v>
      </c>
      <c r="H62" s="107">
        <v>0</v>
      </c>
      <c r="I62" s="107">
        <v>0</v>
      </c>
      <c r="J62" s="107">
        <v>0</v>
      </c>
      <c r="K62" s="107">
        <v>0</v>
      </c>
      <c r="L62" s="107">
        <f t="shared" si="0"/>
        <v>0</v>
      </c>
      <c r="M62" s="107">
        <v>3</v>
      </c>
    </row>
    <row r="63" spans="1:13" s="107" customFormat="1" x14ac:dyDescent="0.3">
      <c r="A63" s="129" t="s">
        <v>199</v>
      </c>
      <c r="B63" s="129" t="s">
        <v>200</v>
      </c>
      <c r="C63" s="129">
        <v>0</v>
      </c>
      <c r="D63" s="129">
        <v>1</v>
      </c>
      <c r="E63" s="129">
        <v>0</v>
      </c>
      <c r="F63" s="129">
        <v>0</v>
      </c>
      <c r="G63" s="129">
        <f t="shared" si="1"/>
        <v>1</v>
      </c>
      <c r="H63" s="107">
        <v>0</v>
      </c>
      <c r="I63" s="107">
        <v>0</v>
      </c>
      <c r="J63" s="107">
        <v>0</v>
      </c>
      <c r="K63" s="107">
        <v>0</v>
      </c>
      <c r="L63" s="107">
        <f t="shared" si="0"/>
        <v>0</v>
      </c>
      <c r="M63" s="107">
        <v>0</v>
      </c>
    </row>
    <row r="64" spans="1:13" s="107" customFormat="1" x14ac:dyDescent="0.3">
      <c r="A64" s="129" t="s">
        <v>201</v>
      </c>
      <c r="B64" s="129" t="s">
        <v>202</v>
      </c>
      <c r="C64" s="129">
        <v>0</v>
      </c>
      <c r="D64" s="129">
        <v>0</v>
      </c>
      <c r="E64" s="129">
        <v>2</v>
      </c>
      <c r="F64" s="129">
        <v>0</v>
      </c>
      <c r="G64" s="129">
        <f t="shared" si="1"/>
        <v>2</v>
      </c>
      <c r="H64" s="107">
        <v>0</v>
      </c>
      <c r="I64" s="107">
        <v>0</v>
      </c>
      <c r="J64" s="107">
        <v>0</v>
      </c>
      <c r="K64" s="107">
        <v>0</v>
      </c>
      <c r="L64" s="107">
        <f t="shared" si="0"/>
        <v>0</v>
      </c>
      <c r="M64" s="107">
        <v>0</v>
      </c>
    </row>
    <row r="65" spans="1:13" s="107" customFormat="1" x14ac:dyDescent="0.3">
      <c r="A65" s="129" t="s">
        <v>203</v>
      </c>
      <c r="B65" s="129" t="s">
        <v>204</v>
      </c>
      <c r="C65" s="129">
        <v>2</v>
      </c>
      <c r="D65" s="129">
        <v>3</v>
      </c>
      <c r="E65" s="129">
        <v>3</v>
      </c>
      <c r="F65" s="129">
        <v>2</v>
      </c>
      <c r="G65" s="129">
        <f t="shared" si="1"/>
        <v>10</v>
      </c>
      <c r="H65" s="107">
        <v>0</v>
      </c>
      <c r="I65" s="107">
        <v>0</v>
      </c>
      <c r="J65" s="107">
        <v>0</v>
      </c>
      <c r="K65" s="107">
        <v>0</v>
      </c>
      <c r="L65" s="107">
        <f t="shared" si="0"/>
        <v>0</v>
      </c>
      <c r="M65" s="107">
        <v>1</v>
      </c>
    </row>
    <row r="66" spans="1:13" s="107" customFormat="1" x14ac:dyDescent="0.3">
      <c r="A66" s="129" t="s">
        <v>205</v>
      </c>
      <c r="B66" s="129" t="s">
        <v>206</v>
      </c>
      <c r="C66" s="129">
        <v>2</v>
      </c>
      <c r="D66" s="129">
        <v>2</v>
      </c>
      <c r="E66" s="129">
        <v>3</v>
      </c>
      <c r="F66" s="129">
        <v>0</v>
      </c>
      <c r="G66" s="129">
        <f t="shared" si="1"/>
        <v>7</v>
      </c>
      <c r="H66" s="107">
        <v>0</v>
      </c>
      <c r="I66" s="107">
        <v>0</v>
      </c>
      <c r="J66" s="107">
        <v>0</v>
      </c>
      <c r="K66" s="107">
        <v>0</v>
      </c>
      <c r="L66" s="107">
        <f t="shared" ref="L66:L114" si="2">SUM(H66:K66)</f>
        <v>0</v>
      </c>
      <c r="M66" s="107">
        <v>2</v>
      </c>
    </row>
    <row r="67" spans="1:13" s="107" customFormat="1" x14ac:dyDescent="0.3">
      <c r="A67" s="129" t="s">
        <v>207</v>
      </c>
      <c r="B67" s="129" t="s">
        <v>208</v>
      </c>
      <c r="C67" s="129">
        <v>0</v>
      </c>
      <c r="D67" s="129">
        <v>0</v>
      </c>
      <c r="E67" s="129">
        <v>0</v>
      </c>
      <c r="F67" s="129">
        <v>0</v>
      </c>
      <c r="G67" s="129">
        <f t="shared" si="1"/>
        <v>0</v>
      </c>
      <c r="H67" s="107">
        <v>0</v>
      </c>
      <c r="I67" s="107">
        <v>0</v>
      </c>
      <c r="J67" s="107">
        <v>0</v>
      </c>
      <c r="K67" s="107">
        <v>0</v>
      </c>
      <c r="L67" s="107">
        <f t="shared" si="2"/>
        <v>0</v>
      </c>
      <c r="M67" s="107">
        <v>0</v>
      </c>
    </row>
    <row r="68" spans="1:13" s="107" customFormat="1" x14ac:dyDescent="0.3">
      <c r="A68" s="129" t="s">
        <v>209</v>
      </c>
      <c r="B68" s="129" t="s">
        <v>210</v>
      </c>
      <c r="C68" s="129">
        <v>2</v>
      </c>
      <c r="D68" s="129">
        <v>3</v>
      </c>
      <c r="E68" s="129">
        <v>3</v>
      </c>
      <c r="F68" s="129">
        <v>1</v>
      </c>
      <c r="G68" s="129">
        <f t="shared" si="1"/>
        <v>9</v>
      </c>
      <c r="H68" s="107">
        <v>0</v>
      </c>
      <c r="I68" s="107">
        <v>0</v>
      </c>
      <c r="J68" s="107">
        <v>0</v>
      </c>
      <c r="K68" s="107">
        <v>0</v>
      </c>
      <c r="L68" s="107">
        <f t="shared" si="2"/>
        <v>0</v>
      </c>
      <c r="M68" s="107">
        <v>2</v>
      </c>
    </row>
    <row r="69" spans="1:13" s="107" customFormat="1" x14ac:dyDescent="0.3">
      <c r="A69" s="129" t="s">
        <v>211</v>
      </c>
      <c r="B69" s="129" t="s">
        <v>212</v>
      </c>
      <c r="C69" s="129">
        <v>0</v>
      </c>
      <c r="D69" s="129">
        <v>1</v>
      </c>
      <c r="E69" s="129">
        <v>0</v>
      </c>
      <c r="F69" s="129">
        <v>0</v>
      </c>
      <c r="G69" s="129">
        <f t="shared" si="1"/>
        <v>1</v>
      </c>
      <c r="H69" s="107">
        <v>0</v>
      </c>
      <c r="I69" s="107">
        <v>0</v>
      </c>
      <c r="J69" s="107">
        <v>0</v>
      </c>
      <c r="K69" s="107">
        <v>0</v>
      </c>
      <c r="L69" s="107">
        <f t="shared" si="2"/>
        <v>0</v>
      </c>
      <c r="M69" s="107">
        <v>0</v>
      </c>
    </row>
    <row r="70" spans="1:13" s="107" customFormat="1" x14ac:dyDescent="0.3">
      <c r="A70" s="129" t="s">
        <v>558</v>
      </c>
      <c r="B70" s="129" t="s">
        <v>214</v>
      </c>
      <c r="C70" s="129">
        <v>0</v>
      </c>
      <c r="D70" s="129">
        <v>0</v>
      </c>
      <c r="E70" s="129">
        <v>0</v>
      </c>
      <c r="F70" s="129">
        <v>0</v>
      </c>
      <c r="G70" s="129">
        <f t="shared" ref="G70:G114" si="3">SUM(C70:F70)</f>
        <v>0</v>
      </c>
      <c r="H70" s="107">
        <v>0</v>
      </c>
      <c r="I70" s="107">
        <v>0</v>
      </c>
      <c r="J70" s="107">
        <v>0</v>
      </c>
      <c r="K70" s="107">
        <v>0</v>
      </c>
      <c r="L70" s="107">
        <f t="shared" si="2"/>
        <v>0</v>
      </c>
      <c r="M70" s="107">
        <v>0</v>
      </c>
    </row>
    <row r="71" spans="1:13" s="107" customFormat="1" x14ac:dyDescent="0.3">
      <c r="A71" s="129" t="s">
        <v>215</v>
      </c>
      <c r="B71" s="129" t="s">
        <v>216</v>
      </c>
      <c r="C71" s="129">
        <v>1</v>
      </c>
      <c r="D71" s="129">
        <v>1</v>
      </c>
      <c r="E71" s="129">
        <v>2</v>
      </c>
      <c r="F71" s="129">
        <v>1</v>
      </c>
      <c r="G71" s="129">
        <f t="shared" si="3"/>
        <v>5</v>
      </c>
      <c r="H71" s="107">
        <v>0</v>
      </c>
      <c r="I71" s="107">
        <v>0</v>
      </c>
      <c r="J71" s="107">
        <v>0</v>
      </c>
      <c r="K71" s="107">
        <v>1</v>
      </c>
      <c r="L71" s="107">
        <f t="shared" si="2"/>
        <v>1</v>
      </c>
      <c r="M71" s="107">
        <v>5</v>
      </c>
    </row>
    <row r="72" spans="1:13" s="107" customFormat="1" x14ac:dyDescent="0.3">
      <c r="A72" s="129" t="s">
        <v>217</v>
      </c>
      <c r="B72" s="129" t="s">
        <v>218</v>
      </c>
      <c r="C72" s="129">
        <v>0</v>
      </c>
      <c r="D72" s="129">
        <v>3</v>
      </c>
      <c r="E72" s="129">
        <v>2</v>
      </c>
      <c r="F72" s="129">
        <v>0</v>
      </c>
      <c r="G72" s="129">
        <f t="shared" si="3"/>
        <v>5</v>
      </c>
      <c r="H72" s="107">
        <v>0</v>
      </c>
      <c r="I72" s="107">
        <v>0</v>
      </c>
      <c r="J72" s="107">
        <v>1</v>
      </c>
      <c r="K72" s="107">
        <v>0</v>
      </c>
      <c r="L72" s="107">
        <f t="shared" si="2"/>
        <v>1</v>
      </c>
      <c r="M72" s="107">
        <v>0</v>
      </c>
    </row>
    <row r="73" spans="1:13" s="107" customFormat="1" x14ac:dyDescent="0.3">
      <c r="A73" s="129" t="s">
        <v>219</v>
      </c>
      <c r="B73" s="129" t="s">
        <v>220</v>
      </c>
      <c r="C73" s="129">
        <v>0</v>
      </c>
      <c r="D73" s="129">
        <v>3</v>
      </c>
      <c r="E73" s="129">
        <v>1</v>
      </c>
      <c r="F73" s="129">
        <v>0</v>
      </c>
      <c r="G73" s="129">
        <f t="shared" si="3"/>
        <v>4</v>
      </c>
      <c r="H73" s="107">
        <v>0</v>
      </c>
      <c r="I73" s="107">
        <v>0</v>
      </c>
      <c r="J73" s="107">
        <v>0</v>
      </c>
      <c r="K73" s="107">
        <v>0</v>
      </c>
      <c r="L73" s="107">
        <f t="shared" si="2"/>
        <v>0</v>
      </c>
      <c r="M73" s="107">
        <v>1</v>
      </c>
    </row>
    <row r="74" spans="1:13" s="107" customFormat="1" x14ac:dyDescent="0.3">
      <c r="A74" s="129" t="s">
        <v>221</v>
      </c>
      <c r="B74" s="129" t="s">
        <v>222</v>
      </c>
      <c r="C74" s="129">
        <v>1</v>
      </c>
      <c r="D74" s="129">
        <v>0</v>
      </c>
      <c r="E74" s="129">
        <v>0</v>
      </c>
      <c r="F74" s="129">
        <v>0</v>
      </c>
      <c r="G74" s="129">
        <f t="shared" si="3"/>
        <v>1</v>
      </c>
      <c r="H74" s="107">
        <v>0</v>
      </c>
      <c r="I74" s="107">
        <v>0</v>
      </c>
      <c r="J74" s="107">
        <v>0</v>
      </c>
      <c r="K74" s="107">
        <v>0</v>
      </c>
      <c r="L74" s="107">
        <f t="shared" si="2"/>
        <v>0</v>
      </c>
      <c r="M74" s="107">
        <v>0</v>
      </c>
    </row>
    <row r="75" spans="1:13" s="107" customFormat="1" x14ac:dyDescent="0.3">
      <c r="A75" s="129" t="s">
        <v>223</v>
      </c>
      <c r="B75" s="129" t="s">
        <v>224</v>
      </c>
      <c r="C75" s="129">
        <v>1</v>
      </c>
      <c r="D75" s="129">
        <v>1</v>
      </c>
      <c r="E75" s="129">
        <v>2</v>
      </c>
      <c r="F75" s="129">
        <v>1</v>
      </c>
      <c r="G75" s="129">
        <f t="shared" si="3"/>
        <v>5</v>
      </c>
      <c r="H75" s="107">
        <v>0</v>
      </c>
      <c r="I75" s="107">
        <v>0</v>
      </c>
      <c r="J75" s="107">
        <v>0</v>
      </c>
      <c r="K75" s="107">
        <v>0</v>
      </c>
      <c r="L75" s="107">
        <f t="shared" si="2"/>
        <v>0</v>
      </c>
      <c r="M75" s="107">
        <v>0</v>
      </c>
    </row>
    <row r="76" spans="1:13" s="107" customFormat="1" x14ac:dyDescent="0.3">
      <c r="A76" s="129" t="s">
        <v>225</v>
      </c>
      <c r="B76" s="129" t="s">
        <v>226</v>
      </c>
      <c r="C76" s="129">
        <v>0</v>
      </c>
      <c r="D76" s="129">
        <v>1</v>
      </c>
      <c r="E76" s="129">
        <v>1</v>
      </c>
      <c r="F76" s="129">
        <v>0</v>
      </c>
      <c r="G76" s="129">
        <f t="shared" si="3"/>
        <v>2</v>
      </c>
      <c r="H76" s="107">
        <v>0</v>
      </c>
      <c r="I76" s="107">
        <v>0</v>
      </c>
      <c r="J76" s="107">
        <v>0</v>
      </c>
      <c r="K76" s="107">
        <v>0</v>
      </c>
      <c r="L76" s="107">
        <f t="shared" si="2"/>
        <v>0</v>
      </c>
      <c r="M76" s="107">
        <v>0</v>
      </c>
    </row>
    <row r="77" spans="1:13" s="107" customFormat="1" x14ac:dyDescent="0.3">
      <c r="A77" s="129" t="s">
        <v>227</v>
      </c>
      <c r="B77" s="129" t="s">
        <v>228</v>
      </c>
      <c r="C77" s="129">
        <v>0</v>
      </c>
      <c r="D77" s="129">
        <v>0</v>
      </c>
      <c r="E77" s="129">
        <v>0</v>
      </c>
      <c r="F77" s="129">
        <v>0</v>
      </c>
      <c r="G77" s="129">
        <f t="shared" si="3"/>
        <v>0</v>
      </c>
      <c r="H77" s="107">
        <v>0</v>
      </c>
      <c r="I77" s="107">
        <v>0</v>
      </c>
      <c r="J77" s="107">
        <v>0</v>
      </c>
      <c r="K77" s="107">
        <v>0</v>
      </c>
      <c r="L77" s="107">
        <f t="shared" si="2"/>
        <v>0</v>
      </c>
      <c r="M77" s="107">
        <v>2</v>
      </c>
    </row>
    <row r="78" spans="1:13" s="107" customFormat="1" x14ac:dyDescent="0.3">
      <c r="A78" s="129" t="s">
        <v>229</v>
      </c>
      <c r="B78" s="129" t="s">
        <v>230</v>
      </c>
      <c r="C78" s="129">
        <v>0</v>
      </c>
      <c r="D78" s="129">
        <v>0</v>
      </c>
      <c r="E78" s="129">
        <v>0</v>
      </c>
      <c r="F78" s="129">
        <v>0</v>
      </c>
      <c r="G78" s="129">
        <f t="shared" si="3"/>
        <v>0</v>
      </c>
      <c r="H78" s="107">
        <v>0</v>
      </c>
      <c r="I78" s="107">
        <v>0</v>
      </c>
      <c r="J78" s="107">
        <v>0</v>
      </c>
      <c r="K78" s="107">
        <v>0</v>
      </c>
      <c r="L78" s="107">
        <f t="shared" si="2"/>
        <v>0</v>
      </c>
      <c r="M78" s="107">
        <v>0</v>
      </c>
    </row>
    <row r="79" spans="1:13" s="107" customFormat="1" x14ac:dyDescent="0.3">
      <c r="A79" s="129" t="s">
        <v>231</v>
      </c>
      <c r="B79" s="129" t="s">
        <v>232</v>
      </c>
      <c r="C79" s="129">
        <v>0</v>
      </c>
      <c r="D79" s="129">
        <v>0</v>
      </c>
      <c r="E79" s="129">
        <v>0</v>
      </c>
      <c r="F79" s="129">
        <v>0</v>
      </c>
      <c r="G79" s="129">
        <f t="shared" si="3"/>
        <v>0</v>
      </c>
      <c r="H79" s="107">
        <v>0</v>
      </c>
      <c r="I79" s="107">
        <v>0</v>
      </c>
      <c r="J79" s="107">
        <v>0</v>
      </c>
      <c r="K79" s="107">
        <v>0</v>
      </c>
      <c r="L79" s="107">
        <f t="shared" si="2"/>
        <v>0</v>
      </c>
      <c r="M79" s="107">
        <v>0</v>
      </c>
    </row>
    <row r="80" spans="1:13" s="107" customFormat="1" x14ac:dyDescent="0.3">
      <c r="A80" s="129" t="s">
        <v>233</v>
      </c>
      <c r="B80" s="129" t="s">
        <v>234</v>
      </c>
      <c r="C80" s="129">
        <v>1</v>
      </c>
      <c r="D80" s="129">
        <v>1</v>
      </c>
      <c r="E80" s="129">
        <v>0</v>
      </c>
      <c r="F80" s="129">
        <v>0</v>
      </c>
      <c r="G80" s="129">
        <f t="shared" si="3"/>
        <v>2</v>
      </c>
      <c r="H80" s="107">
        <v>0</v>
      </c>
      <c r="I80" s="107">
        <v>0</v>
      </c>
      <c r="J80" s="107">
        <v>0</v>
      </c>
      <c r="K80" s="107">
        <v>0</v>
      </c>
      <c r="L80" s="107">
        <f t="shared" si="2"/>
        <v>0</v>
      </c>
      <c r="M80" s="107">
        <v>0</v>
      </c>
    </row>
    <row r="81" spans="1:13" s="107" customFormat="1" x14ac:dyDescent="0.3">
      <c r="A81" s="129" t="s">
        <v>235</v>
      </c>
      <c r="B81" s="129" t="s">
        <v>236</v>
      </c>
      <c r="C81" s="129">
        <v>0</v>
      </c>
      <c r="D81" s="129">
        <v>0</v>
      </c>
      <c r="E81" s="129">
        <v>3</v>
      </c>
      <c r="F81" s="129">
        <v>0</v>
      </c>
      <c r="G81" s="129">
        <f t="shared" si="3"/>
        <v>3</v>
      </c>
      <c r="H81" s="107">
        <v>0</v>
      </c>
      <c r="I81" s="107">
        <v>0</v>
      </c>
      <c r="J81" s="107">
        <v>0</v>
      </c>
      <c r="K81" s="107">
        <v>0</v>
      </c>
      <c r="L81" s="107">
        <f t="shared" si="2"/>
        <v>0</v>
      </c>
      <c r="M81" s="107">
        <v>0</v>
      </c>
    </row>
    <row r="82" spans="1:13" s="107" customFormat="1" x14ac:dyDescent="0.3">
      <c r="A82" s="129" t="s">
        <v>237</v>
      </c>
      <c r="B82" s="129" t="s">
        <v>238</v>
      </c>
      <c r="C82" s="129">
        <v>0</v>
      </c>
      <c r="D82" s="129">
        <v>0</v>
      </c>
      <c r="E82" s="129">
        <v>0</v>
      </c>
      <c r="F82" s="129">
        <v>0</v>
      </c>
      <c r="G82" s="129">
        <f t="shared" si="3"/>
        <v>0</v>
      </c>
      <c r="H82" s="107">
        <v>0</v>
      </c>
      <c r="I82" s="107">
        <v>0</v>
      </c>
      <c r="J82" s="107">
        <v>0</v>
      </c>
      <c r="K82" s="107">
        <v>0</v>
      </c>
      <c r="L82" s="107">
        <f t="shared" si="2"/>
        <v>0</v>
      </c>
      <c r="M82" s="107">
        <v>0</v>
      </c>
    </row>
    <row r="83" spans="1:13" s="107" customFormat="1" x14ac:dyDescent="0.3">
      <c r="A83" s="129" t="s">
        <v>239</v>
      </c>
      <c r="B83" s="129" t="s">
        <v>240</v>
      </c>
      <c r="C83" s="129">
        <v>0</v>
      </c>
      <c r="D83" s="129">
        <v>6</v>
      </c>
      <c r="E83" s="129">
        <v>1</v>
      </c>
      <c r="F83" s="129">
        <v>0</v>
      </c>
      <c r="G83" s="129">
        <f t="shared" si="3"/>
        <v>7</v>
      </c>
      <c r="H83" s="107">
        <v>0</v>
      </c>
      <c r="I83" s="107">
        <v>0</v>
      </c>
      <c r="J83" s="107">
        <v>0</v>
      </c>
      <c r="K83" s="107">
        <v>0</v>
      </c>
      <c r="L83" s="107">
        <f t="shared" si="2"/>
        <v>0</v>
      </c>
      <c r="M83" s="107">
        <v>2</v>
      </c>
    </row>
    <row r="84" spans="1:13" s="107" customFormat="1" x14ac:dyDescent="0.3">
      <c r="A84" s="129" t="s">
        <v>241</v>
      </c>
      <c r="B84" s="129" t="s">
        <v>242</v>
      </c>
      <c r="C84" s="129">
        <v>7</v>
      </c>
      <c r="D84" s="129">
        <v>4</v>
      </c>
      <c r="E84" s="129">
        <v>1</v>
      </c>
      <c r="F84" s="129">
        <v>0</v>
      </c>
      <c r="G84" s="129">
        <f t="shared" si="3"/>
        <v>12</v>
      </c>
      <c r="H84" s="107">
        <v>0</v>
      </c>
      <c r="I84" s="107">
        <v>0</v>
      </c>
      <c r="J84" s="107">
        <v>0</v>
      </c>
      <c r="K84" s="107">
        <v>0</v>
      </c>
      <c r="L84" s="107">
        <f t="shared" si="2"/>
        <v>0</v>
      </c>
      <c r="M84" s="107">
        <v>3</v>
      </c>
    </row>
    <row r="85" spans="1:13" s="107" customFormat="1" x14ac:dyDescent="0.3">
      <c r="A85" s="129" t="s">
        <v>243</v>
      </c>
      <c r="B85" s="129" t="s">
        <v>244</v>
      </c>
      <c r="C85" s="129">
        <v>0</v>
      </c>
      <c r="D85" s="129">
        <v>0</v>
      </c>
      <c r="E85" s="129">
        <v>0</v>
      </c>
      <c r="F85" s="129">
        <v>0</v>
      </c>
      <c r="G85" s="129">
        <f t="shared" si="3"/>
        <v>0</v>
      </c>
      <c r="H85" s="107">
        <v>0</v>
      </c>
      <c r="I85" s="107">
        <v>0</v>
      </c>
      <c r="J85" s="107">
        <v>0</v>
      </c>
      <c r="K85" s="107">
        <v>0</v>
      </c>
      <c r="L85" s="107">
        <f t="shared" si="2"/>
        <v>0</v>
      </c>
      <c r="M85" s="107">
        <v>0</v>
      </c>
    </row>
    <row r="86" spans="1:13" s="107" customFormat="1" x14ac:dyDescent="0.3">
      <c r="A86" s="129" t="s">
        <v>245</v>
      </c>
      <c r="B86" s="129" t="s">
        <v>246</v>
      </c>
      <c r="C86" s="129">
        <v>2</v>
      </c>
      <c r="D86" s="129">
        <v>5</v>
      </c>
      <c r="E86" s="129">
        <v>6</v>
      </c>
      <c r="F86" s="129">
        <v>1</v>
      </c>
      <c r="G86" s="129">
        <f t="shared" si="3"/>
        <v>14</v>
      </c>
      <c r="H86" s="107">
        <v>0</v>
      </c>
      <c r="I86" s="107">
        <v>0</v>
      </c>
      <c r="J86" s="107">
        <v>2</v>
      </c>
      <c r="K86" s="107">
        <v>0</v>
      </c>
      <c r="L86" s="107">
        <f t="shared" si="2"/>
        <v>2</v>
      </c>
      <c r="M86" s="107">
        <v>7</v>
      </c>
    </row>
    <row r="87" spans="1:13" s="107" customFormat="1" x14ac:dyDescent="0.3">
      <c r="A87" s="129" t="s">
        <v>247</v>
      </c>
      <c r="B87" s="129" t="s">
        <v>248</v>
      </c>
      <c r="C87" s="129">
        <v>0</v>
      </c>
      <c r="D87" s="129">
        <v>2</v>
      </c>
      <c r="E87" s="129">
        <v>0</v>
      </c>
      <c r="F87" s="129">
        <v>0</v>
      </c>
      <c r="G87" s="129">
        <f t="shared" si="3"/>
        <v>2</v>
      </c>
      <c r="H87" s="107">
        <v>0</v>
      </c>
      <c r="I87" s="107">
        <v>0</v>
      </c>
      <c r="J87" s="107">
        <v>0</v>
      </c>
      <c r="K87" s="107">
        <v>0</v>
      </c>
      <c r="L87" s="107">
        <f t="shared" si="2"/>
        <v>0</v>
      </c>
      <c r="M87" s="107">
        <v>0</v>
      </c>
    </row>
    <row r="88" spans="1:13" s="107" customFormat="1" x14ac:dyDescent="0.3">
      <c r="A88" s="129" t="s">
        <v>249</v>
      </c>
      <c r="B88" s="129" t="s">
        <v>250</v>
      </c>
      <c r="C88" s="129">
        <v>1</v>
      </c>
      <c r="D88" s="129">
        <v>0</v>
      </c>
      <c r="E88" s="129">
        <v>0</v>
      </c>
      <c r="F88" s="129">
        <v>0</v>
      </c>
      <c r="G88" s="129">
        <f t="shared" si="3"/>
        <v>1</v>
      </c>
      <c r="H88" s="107">
        <v>0</v>
      </c>
      <c r="I88" s="107">
        <v>0</v>
      </c>
      <c r="J88" s="107">
        <v>0</v>
      </c>
      <c r="K88" s="107">
        <v>0</v>
      </c>
      <c r="L88" s="107">
        <f t="shared" si="2"/>
        <v>0</v>
      </c>
      <c r="M88" s="107">
        <v>0</v>
      </c>
    </row>
    <row r="89" spans="1:13" s="107" customFormat="1" x14ac:dyDescent="0.3">
      <c r="A89" s="129" t="s">
        <v>251</v>
      </c>
      <c r="B89" s="129" t="s">
        <v>252</v>
      </c>
      <c r="C89" s="129">
        <v>0</v>
      </c>
      <c r="D89" s="129">
        <v>0</v>
      </c>
      <c r="E89" s="129">
        <v>1</v>
      </c>
      <c r="F89" s="129">
        <v>0</v>
      </c>
      <c r="G89" s="129">
        <f t="shared" si="3"/>
        <v>1</v>
      </c>
      <c r="H89" s="107">
        <v>0</v>
      </c>
      <c r="I89" s="107">
        <v>0</v>
      </c>
      <c r="J89" s="107">
        <v>1</v>
      </c>
      <c r="K89" s="107">
        <v>0</v>
      </c>
      <c r="L89" s="107">
        <f t="shared" si="2"/>
        <v>1</v>
      </c>
      <c r="M89" s="107">
        <v>0</v>
      </c>
    </row>
    <row r="90" spans="1:13" s="107" customFormat="1" x14ac:dyDescent="0.3">
      <c r="A90" s="129" t="s">
        <v>253</v>
      </c>
      <c r="B90" s="129" t="s">
        <v>254</v>
      </c>
      <c r="C90" s="129">
        <v>1</v>
      </c>
      <c r="D90" s="129">
        <v>0</v>
      </c>
      <c r="E90" s="129">
        <v>0</v>
      </c>
      <c r="F90" s="129">
        <v>0</v>
      </c>
      <c r="G90" s="129">
        <f t="shared" si="3"/>
        <v>1</v>
      </c>
      <c r="H90" s="107">
        <v>0</v>
      </c>
      <c r="I90" s="107">
        <v>0</v>
      </c>
      <c r="J90" s="107">
        <v>0</v>
      </c>
      <c r="K90" s="107">
        <v>0</v>
      </c>
      <c r="L90" s="107">
        <f t="shared" si="2"/>
        <v>0</v>
      </c>
      <c r="M90" s="107">
        <v>0</v>
      </c>
    </row>
    <row r="91" spans="1:13" s="107" customFormat="1" x14ac:dyDescent="0.3">
      <c r="A91" s="129" t="s">
        <v>255</v>
      </c>
      <c r="B91" s="129" t="s">
        <v>256</v>
      </c>
      <c r="C91" s="129">
        <v>1</v>
      </c>
      <c r="D91" s="129">
        <v>1</v>
      </c>
      <c r="E91" s="129">
        <v>0</v>
      </c>
      <c r="F91" s="129">
        <v>0</v>
      </c>
      <c r="G91" s="129">
        <f t="shared" si="3"/>
        <v>2</v>
      </c>
      <c r="H91" s="107">
        <v>0</v>
      </c>
      <c r="I91" s="107">
        <v>0</v>
      </c>
      <c r="J91" s="107">
        <v>0</v>
      </c>
      <c r="K91" s="107">
        <v>0</v>
      </c>
      <c r="L91" s="107">
        <f t="shared" si="2"/>
        <v>0</v>
      </c>
      <c r="M91" s="107">
        <v>0</v>
      </c>
    </row>
    <row r="92" spans="1:13" s="107" customFormat="1" x14ac:dyDescent="0.3">
      <c r="A92" s="129" t="s">
        <v>257</v>
      </c>
      <c r="B92" s="129" t="s">
        <v>258</v>
      </c>
      <c r="C92" s="129">
        <v>0</v>
      </c>
      <c r="D92" s="129">
        <v>1</v>
      </c>
      <c r="E92" s="129">
        <v>1</v>
      </c>
      <c r="F92" s="129">
        <v>0</v>
      </c>
      <c r="G92" s="129">
        <f t="shared" si="3"/>
        <v>2</v>
      </c>
      <c r="H92" s="107">
        <v>0</v>
      </c>
      <c r="I92" s="107">
        <v>0</v>
      </c>
      <c r="J92" s="107">
        <v>0</v>
      </c>
      <c r="K92" s="107">
        <v>0</v>
      </c>
      <c r="L92" s="107">
        <f t="shared" si="2"/>
        <v>0</v>
      </c>
      <c r="M92" s="107">
        <v>2</v>
      </c>
    </row>
    <row r="93" spans="1:13" s="107" customFormat="1" x14ac:dyDescent="0.3">
      <c r="A93" s="129" t="s">
        <v>259</v>
      </c>
      <c r="B93" s="129" t="s">
        <v>260</v>
      </c>
      <c r="C93" s="129">
        <v>0</v>
      </c>
      <c r="D93" s="129">
        <v>3</v>
      </c>
      <c r="E93" s="129">
        <v>1</v>
      </c>
      <c r="F93" s="129">
        <v>0</v>
      </c>
      <c r="G93" s="129">
        <f t="shared" si="3"/>
        <v>4</v>
      </c>
      <c r="H93" s="107">
        <v>0</v>
      </c>
      <c r="I93" s="107">
        <v>0</v>
      </c>
      <c r="J93" s="107">
        <v>0</v>
      </c>
      <c r="K93" s="107">
        <v>0</v>
      </c>
      <c r="L93" s="107">
        <f t="shared" si="2"/>
        <v>0</v>
      </c>
      <c r="M93" s="107">
        <v>3</v>
      </c>
    </row>
    <row r="94" spans="1:13" s="107" customFormat="1" x14ac:dyDescent="0.3">
      <c r="A94" s="129" t="s">
        <v>261</v>
      </c>
      <c r="B94" s="129" t="s">
        <v>262</v>
      </c>
      <c r="C94" s="129">
        <v>0</v>
      </c>
      <c r="D94" s="129">
        <v>0</v>
      </c>
      <c r="E94" s="129">
        <v>0</v>
      </c>
      <c r="F94" s="129">
        <v>0</v>
      </c>
      <c r="G94" s="129">
        <f t="shared" si="3"/>
        <v>0</v>
      </c>
      <c r="H94" s="107">
        <v>0</v>
      </c>
      <c r="I94" s="107">
        <v>0</v>
      </c>
      <c r="J94" s="107">
        <v>0</v>
      </c>
      <c r="K94" s="107">
        <v>0</v>
      </c>
      <c r="L94" s="107">
        <f t="shared" si="2"/>
        <v>0</v>
      </c>
      <c r="M94" s="107">
        <v>0</v>
      </c>
    </row>
    <row r="95" spans="1:13" s="107" customFormat="1" x14ac:dyDescent="0.3">
      <c r="A95" s="129" t="s">
        <v>263</v>
      </c>
      <c r="B95" s="129" t="s">
        <v>264</v>
      </c>
      <c r="C95" s="129">
        <v>0</v>
      </c>
      <c r="D95" s="129">
        <v>0</v>
      </c>
      <c r="E95" s="129">
        <v>0</v>
      </c>
      <c r="F95" s="129">
        <v>0</v>
      </c>
      <c r="G95" s="129">
        <f t="shared" si="3"/>
        <v>0</v>
      </c>
      <c r="H95" s="107">
        <v>0</v>
      </c>
      <c r="I95" s="107">
        <v>0</v>
      </c>
      <c r="J95" s="107">
        <v>0</v>
      </c>
      <c r="K95" s="107">
        <v>0</v>
      </c>
      <c r="L95" s="107">
        <f t="shared" si="2"/>
        <v>0</v>
      </c>
      <c r="M95" s="107">
        <v>0</v>
      </c>
    </row>
    <row r="96" spans="1:13" s="107" customFormat="1" x14ac:dyDescent="0.3">
      <c r="A96" s="129" t="s">
        <v>265</v>
      </c>
      <c r="B96" s="129" t="s">
        <v>266</v>
      </c>
      <c r="C96" s="129">
        <v>0</v>
      </c>
      <c r="D96" s="129">
        <v>0</v>
      </c>
      <c r="E96" s="129">
        <v>0</v>
      </c>
      <c r="F96" s="129">
        <v>0</v>
      </c>
      <c r="G96" s="129">
        <f t="shared" si="3"/>
        <v>0</v>
      </c>
      <c r="H96" s="107">
        <v>0</v>
      </c>
      <c r="I96" s="107">
        <v>0</v>
      </c>
      <c r="J96" s="107">
        <v>0</v>
      </c>
      <c r="K96" s="107">
        <v>0</v>
      </c>
      <c r="L96" s="107">
        <f t="shared" si="2"/>
        <v>0</v>
      </c>
      <c r="M96" s="107">
        <v>0</v>
      </c>
    </row>
    <row r="97" spans="1:13" s="107" customFormat="1" x14ac:dyDescent="0.3">
      <c r="A97" s="129" t="s">
        <v>267</v>
      </c>
      <c r="B97" s="129" t="s">
        <v>268</v>
      </c>
      <c r="C97" s="129">
        <v>0</v>
      </c>
      <c r="D97" s="129">
        <v>0</v>
      </c>
      <c r="E97" s="129">
        <v>0</v>
      </c>
      <c r="F97" s="129">
        <v>0</v>
      </c>
      <c r="G97" s="129">
        <f t="shared" si="3"/>
        <v>0</v>
      </c>
      <c r="H97" s="107">
        <v>0</v>
      </c>
      <c r="I97" s="107">
        <v>0</v>
      </c>
      <c r="J97" s="107">
        <v>0</v>
      </c>
      <c r="K97" s="107">
        <v>0</v>
      </c>
      <c r="L97" s="107">
        <f t="shared" si="2"/>
        <v>0</v>
      </c>
      <c r="M97" s="107">
        <v>0</v>
      </c>
    </row>
    <row r="98" spans="1:13" s="107" customFormat="1" x14ac:dyDescent="0.3">
      <c r="A98" s="129" t="s">
        <v>269</v>
      </c>
      <c r="B98" s="129" t="s">
        <v>270</v>
      </c>
      <c r="C98" s="129">
        <v>20</v>
      </c>
      <c r="D98" s="129">
        <v>41</v>
      </c>
      <c r="E98" s="129">
        <v>37</v>
      </c>
      <c r="F98" s="129">
        <v>4</v>
      </c>
      <c r="G98" s="129">
        <f t="shared" si="3"/>
        <v>102</v>
      </c>
      <c r="H98" s="107">
        <v>0</v>
      </c>
      <c r="I98" s="107">
        <v>2</v>
      </c>
      <c r="J98" s="107">
        <v>8</v>
      </c>
      <c r="K98" s="107">
        <v>0</v>
      </c>
      <c r="L98" s="107">
        <f t="shared" si="2"/>
        <v>10</v>
      </c>
      <c r="M98" s="107">
        <v>40</v>
      </c>
    </row>
    <row r="99" spans="1:13" s="107" customFormat="1" x14ac:dyDescent="0.3">
      <c r="A99" s="129" t="s">
        <v>271</v>
      </c>
      <c r="B99" s="129" t="s">
        <v>272</v>
      </c>
      <c r="C99" s="129">
        <v>1</v>
      </c>
      <c r="D99" s="129">
        <v>3</v>
      </c>
      <c r="E99" s="129">
        <v>4</v>
      </c>
      <c r="F99" s="129">
        <v>1</v>
      </c>
      <c r="G99" s="129">
        <f t="shared" si="3"/>
        <v>9</v>
      </c>
      <c r="H99" s="107">
        <v>0</v>
      </c>
      <c r="I99" s="107">
        <v>0</v>
      </c>
      <c r="J99" s="107">
        <v>0</v>
      </c>
      <c r="K99" s="107">
        <v>0</v>
      </c>
      <c r="L99" s="107">
        <f t="shared" si="2"/>
        <v>0</v>
      </c>
      <c r="M99" s="107">
        <v>11</v>
      </c>
    </row>
    <row r="100" spans="1:13" s="107" customFormat="1" x14ac:dyDescent="0.3">
      <c r="A100" s="129" t="s">
        <v>273</v>
      </c>
      <c r="B100" s="129" t="s">
        <v>274</v>
      </c>
      <c r="C100" s="129">
        <v>111</v>
      </c>
      <c r="D100" s="129">
        <v>146</v>
      </c>
      <c r="E100" s="129">
        <v>136</v>
      </c>
      <c r="F100" s="129">
        <v>26</v>
      </c>
      <c r="G100" s="129">
        <f t="shared" si="3"/>
        <v>419</v>
      </c>
      <c r="H100" s="107">
        <v>0</v>
      </c>
      <c r="I100" s="107">
        <v>3</v>
      </c>
      <c r="J100" s="107">
        <v>6</v>
      </c>
      <c r="K100" s="107">
        <v>8</v>
      </c>
      <c r="L100" s="107">
        <f t="shared" si="2"/>
        <v>17</v>
      </c>
      <c r="M100" s="107">
        <v>137</v>
      </c>
    </row>
    <row r="101" spans="1:13" s="107" customFormat="1" x14ac:dyDescent="0.3">
      <c r="A101" s="129" t="s">
        <v>275</v>
      </c>
      <c r="B101" s="129" t="s">
        <v>276</v>
      </c>
      <c r="C101" s="129">
        <v>0</v>
      </c>
      <c r="D101" s="129">
        <v>0</v>
      </c>
      <c r="E101" s="129">
        <v>2</v>
      </c>
      <c r="F101" s="129">
        <v>0</v>
      </c>
      <c r="G101" s="129">
        <f t="shared" si="3"/>
        <v>2</v>
      </c>
      <c r="H101" s="107">
        <v>0</v>
      </c>
      <c r="I101" s="107">
        <v>0</v>
      </c>
      <c r="J101" s="107">
        <v>1</v>
      </c>
      <c r="K101" s="107">
        <v>0</v>
      </c>
      <c r="L101" s="107">
        <f t="shared" si="2"/>
        <v>1</v>
      </c>
      <c r="M101" s="107">
        <v>0</v>
      </c>
    </row>
    <row r="102" spans="1:13" s="107" customFormat="1" x14ac:dyDescent="0.3">
      <c r="A102" s="129" t="s">
        <v>277</v>
      </c>
      <c r="B102" s="129" t="s">
        <v>278</v>
      </c>
      <c r="C102" s="129">
        <v>0</v>
      </c>
      <c r="D102" s="129">
        <v>0</v>
      </c>
      <c r="E102" s="129">
        <v>1</v>
      </c>
      <c r="F102" s="129">
        <v>1</v>
      </c>
      <c r="G102" s="129">
        <f t="shared" si="3"/>
        <v>2</v>
      </c>
      <c r="H102" s="107">
        <v>0</v>
      </c>
      <c r="I102" s="107">
        <v>0</v>
      </c>
      <c r="J102" s="107">
        <v>0</v>
      </c>
      <c r="K102" s="107">
        <v>0</v>
      </c>
      <c r="L102" s="107">
        <f t="shared" si="2"/>
        <v>0</v>
      </c>
      <c r="M102" s="107">
        <v>0</v>
      </c>
    </row>
    <row r="103" spans="1:13" s="107" customFormat="1" x14ac:dyDescent="0.3">
      <c r="A103" s="129" t="s">
        <v>279</v>
      </c>
      <c r="B103" s="129" t="s">
        <v>280</v>
      </c>
      <c r="C103" s="129">
        <v>0</v>
      </c>
      <c r="D103" s="129">
        <v>0</v>
      </c>
      <c r="E103" s="129">
        <v>0</v>
      </c>
      <c r="F103" s="129">
        <v>0</v>
      </c>
      <c r="G103" s="129">
        <f t="shared" si="3"/>
        <v>0</v>
      </c>
      <c r="H103" s="107">
        <v>0</v>
      </c>
      <c r="I103" s="107">
        <v>0</v>
      </c>
      <c r="J103" s="107">
        <v>0</v>
      </c>
      <c r="K103" s="107">
        <v>0</v>
      </c>
      <c r="L103" s="107">
        <f t="shared" si="2"/>
        <v>0</v>
      </c>
      <c r="M103" s="107">
        <v>0</v>
      </c>
    </row>
    <row r="104" spans="1:13" s="107" customFormat="1" x14ac:dyDescent="0.3">
      <c r="A104" s="129" t="s">
        <v>281</v>
      </c>
      <c r="B104" s="129" t="s">
        <v>282</v>
      </c>
      <c r="C104" s="129">
        <v>0</v>
      </c>
      <c r="D104" s="129">
        <v>0</v>
      </c>
      <c r="E104" s="129">
        <v>0</v>
      </c>
      <c r="F104" s="129">
        <v>0</v>
      </c>
      <c r="G104" s="129">
        <f t="shared" si="3"/>
        <v>0</v>
      </c>
      <c r="H104" s="107">
        <v>0</v>
      </c>
      <c r="I104" s="107">
        <v>0</v>
      </c>
      <c r="J104" s="107">
        <v>0</v>
      </c>
      <c r="K104" s="107">
        <v>0</v>
      </c>
      <c r="L104" s="107">
        <f t="shared" si="2"/>
        <v>0</v>
      </c>
      <c r="M104" s="107">
        <v>0</v>
      </c>
    </row>
    <row r="105" spans="1:13" s="107" customFormat="1" x14ac:dyDescent="0.3">
      <c r="A105" s="129" t="s">
        <v>283</v>
      </c>
      <c r="B105" s="129" t="s">
        <v>284</v>
      </c>
      <c r="C105" s="129">
        <v>24</v>
      </c>
      <c r="D105" s="129">
        <v>32</v>
      </c>
      <c r="E105" s="129">
        <v>30</v>
      </c>
      <c r="F105" s="129">
        <v>5</v>
      </c>
      <c r="G105" s="129">
        <f t="shared" si="3"/>
        <v>91</v>
      </c>
      <c r="H105" s="107">
        <v>0</v>
      </c>
      <c r="I105" s="107">
        <v>0</v>
      </c>
      <c r="J105" s="107">
        <v>3</v>
      </c>
      <c r="K105" s="107">
        <v>0</v>
      </c>
      <c r="L105" s="107">
        <f t="shared" si="2"/>
        <v>3</v>
      </c>
      <c r="M105" s="107">
        <v>29</v>
      </c>
    </row>
    <row r="106" spans="1:13" s="107" customFormat="1" x14ac:dyDescent="0.3">
      <c r="A106" s="129" t="s">
        <v>285</v>
      </c>
      <c r="B106" s="129" t="s">
        <v>286</v>
      </c>
      <c r="C106" s="129">
        <v>1</v>
      </c>
      <c r="D106" s="129">
        <v>0</v>
      </c>
      <c r="E106" s="129">
        <v>0</v>
      </c>
      <c r="F106" s="129">
        <v>0</v>
      </c>
      <c r="G106" s="129">
        <f t="shared" si="3"/>
        <v>1</v>
      </c>
      <c r="H106" s="107">
        <v>0</v>
      </c>
      <c r="I106" s="107">
        <v>0</v>
      </c>
      <c r="J106" s="107">
        <v>0</v>
      </c>
      <c r="K106" s="107">
        <v>0</v>
      </c>
      <c r="L106" s="107">
        <f t="shared" si="2"/>
        <v>0</v>
      </c>
      <c r="M106" s="107">
        <v>1</v>
      </c>
    </row>
    <row r="107" spans="1:13" s="107" customFormat="1" x14ac:dyDescent="0.3">
      <c r="A107" s="129" t="s">
        <v>287</v>
      </c>
      <c r="B107" s="129" t="s">
        <v>288</v>
      </c>
      <c r="C107" s="129">
        <v>0</v>
      </c>
      <c r="D107" s="129">
        <v>3</v>
      </c>
      <c r="E107" s="129">
        <v>2</v>
      </c>
      <c r="F107" s="129">
        <v>0</v>
      </c>
      <c r="G107" s="129">
        <f t="shared" si="3"/>
        <v>5</v>
      </c>
      <c r="H107" s="107">
        <v>0</v>
      </c>
      <c r="I107" s="107">
        <v>0</v>
      </c>
      <c r="J107" s="107">
        <v>0</v>
      </c>
      <c r="K107" s="107">
        <v>0</v>
      </c>
      <c r="L107" s="107">
        <f t="shared" si="2"/>
        <v>0</v>
      </c>
      <c r="M107" s="107">
        <v>0</v>
      </c>
    </row>
    <row r="108" spans="1:13" s="107" customFormat="1" x14ac:dyDescent="0.3">
      <c r="A108" s="129" t="s">
        <v>289</v>
      </c>
      <c r="B108" s="129" t="s">
        <v>290</v>
      </c>
      <c r="C108" s="129">
        <v>3</v>
      </c>
      <c r="D108" s="129">
        <v>2</v>
      </c>
      <c r="E108" s="129">
        <v>6</v>
      </c>
      <c r="F108" s="129">
        <v>0</v>
      </c>
      <c r="G108" s="129">
        <f t="shared" si="3"/>
        <v>11</v>
      </c>
      <c r="H108" s="107">
        <v>0</v>
      </c>
      <c r="I108" s="107">
        <v>0</v>
      </c>
      <c r="J108" s="107">
        <v>0</v>
      </c>
      <c r="K108" s="107">
        <v>0</v>
      </c>
      <c r="L108" s="107">
        <f t="shared" si="2"/>
        <v>0</v>
      </c>
      <c r="M108" s="107">
        <v>2</v>
      </c>
    </row>
    <row r="109" spans="1:13" s="107" customFormat="1" x14ac:dyDescent="0.3">
      <c r="A109" s="129" t="s">
        <v>291</v>
      </c>
      <c r="B109" s="129" t="s">
        <v>292</v>
      </c>
      <c r="C109" s="129">
        <v>0</v>
      </c>
      <c r="D109" s="129">
        <v>0</v>
      </c>
      <c r="E109" s="129">
        <v>0</v>
      </c>
      <c r="F109" s="129">
        <v>0</v>
      </c>
      <c r="G109" s="129">
        <f t="shared" si="3"/>
        <v>0</v>
      </c>
      <c r="H109" s="107">
        <v>0</v>
      </c>
      <c r="I109" s="107">
        <v>0</v>
      </c>
      <c r="J109" s="107">
        <v>0</v>
      </c>
      <c r="K109" s="107">
        <v>0</v>
      </c>
      <c r="L109" s="107">
        <f t="shared" si="2"/>
        <v>0</v>
      </c>
      <c r="M109" s="107">
        <v>0</v>
      </c>
    </row>
    <row r="110" spans="1:13" s="107" customFormat="1" x14ac:dyDescent="0.3">
      <c r="A110" s="129" t="s">
        <v>293</v>
      </c>
      <c r="B110" s="129" t="s">
        <v>294</v>
      </c>
      <c r="C110" s="129">
        <v>0</v>
      </c>
      <c r="D110" s="129">
        <v>0</v>
      </c>
      <c r="E110" s="129">
        <v>1</v>
      </c>
      <c r="F110" s="129">
        <v>0</v>
      </c>
      <c r="G110" s="129">
        <f t="shared" si="3"/>
        <v>1</v>
      </c>
      <c r="H110" s="107">
        <v>0</v>
      </c>
      <c r="I110" s="107">
        <v>0</v>
      </c>
      <c r="J110" s="107">
        <v>0</v>
      </c>
      <c r="K110" s="107">
        <v>0</v>
      </c>
      <c r="L110" s="107">
        <f t="shared" si="2"/>
        <v>0</v>
      </c>
      <c r="M110" s="107">
        <v>0</v>
      </c>
    </row>
    <row r="111" spans="1:13" s="107" customFormat="1" x14ac:dyDescent="0.3">
      <c r="A111" s="129" t="s">
        <v>295</v>
      </c>
      <c r="B111" s="129" t="s">
        <v>296</v>
      </c>
      <c r="C111" s="129">
        <v>1</v>
      </c>
      <c r="D111" s="129">
        <v>0</v>
      </c>
      <c r="E111" s="129">
        <v>0</v>
      </c>
      <c r="F111" s="129">
        <v>0</v>
      </c>
      <c r="G111" s="129">
        <f t="shared" si="3"/>
        <v>1</v>
      </c>
      <c r="H111" s="107">
        <v>0</v>
      </c>
      <c r="I111" s="107">
        <v>0</v>
      </c>
      <c r="J111" s="107">
        <v>0</v>
      </c>
      <c r="K111" s="107">
        <v>0</v>
      </c>
      <c r="L111" s="107">
        <f t="shared" si="2"/>
        <v>0</v>
      </c>
      <c r="M111" s="107">
        <v>0</v>
      </c>
    </row>
    <row r="112" spans="1:13" s="107" customFormat="1" x14ac:dyDescent="0.3">
      <c r="A112" s="129" t="s">
        <v>297</v>
      </c>
      <c r="B112" s="129" t="s">
        <v>298</v>
      </c>
      <c r="C112" s="129">
        <v>0</v>
      </c>
      <c r="D112" s="129">
        <v>1</v>
      </c>
      <c r="E112" s="129">
        <v>2</v>
      </c>
      <c r="F112" s="129">
        <v>0</v>
      </c>
      <c r="G112" s="129">
        <f t="shared" si="3"/>
        <v>3</v>
      </c>
      <c r="H112" s="107">
        <v>0</v>
      </c>
      <c r="I112" s="107">
        <v>0</v>
      </c>
      <c r="J112" s="107">
        <v>1</v>
      </c>
      <c r="K112" s="107">
        <v>0</v>
      </c>
      <c r="L112" s="107">
        <f t="shared" si="2"/>
        <v>1</v>
      </c>
      <c r="M112" s="107">
        <v>0</v>
      </c>
    </row>
    <row r="113" spans="1:16" s="107" customFormat="1" x14ac:dyDescent="0.3">
      <c r="A113" s="129" t="s">
        <v>299</v>
      </c>
      <c r="B113" s="129" t="s">
        <v>300</v>
      </c>
      <c r="C113" s="129">
        <v>0</v>
      </c>
      <c r="D113" s="129">
        <v>0</v>
      </c>
      <c r="E113" s="129">
        <v>0</v>
      </c>
      <c r="F113" s="129">
        <v>0</v>
      </c>
      <c r="G113" s="129">
        <f t="shared" si="3"/>
        <v>0</v>
      </c>
      <c r="H113" s="107">
        <v>0</v>
      </c>
      <c r="I113" s="107">
        <v>0</v>
      </c>
      <c r="J113" s="107">
        <v>0</v>
      </c>
      <c r="K113" s="107">
        <v>0</v>
      </c>
      <c r="L113" s="107">
        <f t="shared" si="2"/>
        <v>0</v>
      </c>
      <c r="M113" s="107">
        <v>0</v>
      </c>
    </row>
    <row r="114" spans="1:16" s="107" customFormat="1" x14ac:dyDescent="0.3">
      <c r="A114" s="129" t="s">
        <v>301</v>
      </c>
      <c r="B114" s="129" t="s">
        <v>302</v>
      </c>
      <c r="C114" s="129">
        <v>0</v>
      </c>
      <c r="D114" s="129">
        <v>0</v>
      </c>
      <c r="E114" s="129">
        <v>4</v>
      </c>
      <c r="F114" s="129">
        <v>1</v>
      </c>
      <c r="G114" s="129">
        <f t="shared" si="3"/>
        <v>5</v>
      </c>
      <c r="H114" s="107">
        <v>0</v>
      </c>
      <c r="I114" s="107">
        <v>0</v>
      </c>
      <c r="J114" s="107">
        <v>0</v>
      </c>
      <c r="K114" s="107">
        <v>0</v>
      </c>
      <c r="L114" s="107">
        <f t="shared" si="2"/>
        <v>0</v>
      </c>
      <c r="M114" s="107">
        <v>2</v>
      </c>
    </row>
    <row r="115" spans="1:16" s="107" customFormat="1" x14ac:dyDescent="0.3">
      <c r="C115" s="131"/>
      <c r="D115" s="131"/>
      <c r="E115" s="131"/>
      <c r="F115" s="131"/>
      <c r="G115" s="131"/>
    </row>
    <row r="116" spans="1:16" s="107" customFormat="1" x14ac:dyDescent="0.3">
      <c r="A116" s="131"/>
      <c r="B116" s="131"/>
    </row>
    <row r="117" spans="1:16" s="131" customFormat="1" x14ac:dyDescent="0.3">
      <c r="A117" s="160" t="s">
        <v>598</v>
      </c>
      <c r="C117" s="107"/>
      <c r="D117" s="107"/>
      <c r="E117" s="107"/>
      <c r="F117" s="107"/>
      <c r="G117" s="107"/>
      <c r="H117" s="107"/>
      <c r="I117" s="107"/>
      <c r="J117" s="107"/>
      <c r="K117" s="107"/>
      <c r="L117" s="107"/>
    </row>
    <row r="118" spans="1:16" s="161" customFormat="1" ht="15.6" x14ac:dyDescent="0.3">
      <c r="A118" s="167" t="s">
        <v>77</v>
      </c>
      <c r="B118" s="168" t="s">
        <v>78</v>
      </c>
      <c r="C118" s="107"/>
      <c r="D118" s="107"/>
      <c r="E118" s="107"/>
      <c r="F118" s="107"/>
      <c r="G118" s="107"/>
      <c r="H118" s="107"/>
      <c r="I118" s="107"/>
      <c r="J118" s="107"/>
      <c r="K118" s="107"/>
      <c r="L118" s="107"/>
      <c r="M118" s="169" t="s">
        <v>337</v>
      </c>
      <c r="N118" s="169">
        <v>6</v>
      </c>
      <c r="O118" s="169">
        <v>16</v>
      </c>
      <c r="P118" s="169" t="s">
        <v>337</v>
      </c>
    </row>
    <row r="119" spans="1:16" s="161" customFormat="1" ht="15.6" x14ac:dyDescent="0.3">
      <c r="A119" s="167" t="s">
        <v>79</v>
      </c>
      <c r="B119" s="168" t="s">
        <v>80</v>
      </c>
      <c r="C119" s="107"/>
      <c r="D119" s="107"/>
      <c r="E119" s="107"/>
      <c r="F119" s="107"/>
      <c r="G119" s="107"/>
      <c r="H119" s="107"/>
      <c r="I119" s="107"/>
      <c r="J119" s="107"/>
      <c r="K119" s="107"/>
      <c r="L119" s="107"/>
      <c r="M119" s="169">
        <v>20</v>
      </c>
      <c r="N119" s="169">
        <v>16</v>
      </c>
      <c r="O119" s="169">
        <v>14</v>
      </c>
      <c r="P119" s="169" t="s">
        <v>337</v>
      </c>
    </row>
    <row r="120" spans="1:16" s="161" customFormat="1" ht="15.6" x14ac:dyDescent="0.3">
      <c r="A120" s="167" t="s">
        <v>81</v>
      </c>
      <c r="B120" s="168" t="s">
        <v>82</v>
      </c>
      <c r="C120" s="107"/>
      <c r="D120" s="107"/>
      <c r="E120" s="107"/>
      <c r="F120" s="107"/>
      <c r="G120" s="107"/>
      <c r="H120" s="107"/>
      <c r="I120" s="107"/>
      <c r="J120" s="107"/>
      <c r="K120" s="107"/>
      <c r="L120" s="107"/>
      <c r="M120" s="169" t="s">
        <v>337</v>
      </c>
      <c r="N120" s="169">
        <v>14</v>
      </c>
      <c r="O120" s="169">
        <v>8</v>
      </c>
      <c r="P120" s="169" t="s">
        <v>337</v>
      </c>
    </row>
    <row r="121" spans="1:16" s="131" customFormat="1" x14ac:dyDescent="0.3">
      <c r="A121" s="167" t="s">
        <v>83</v>
      </c>
      <c r="B121" s="170" t="s">
        <v>84</v>
      </c>
      <c r="C121" s="107"/>
      <c r="D121" s="107"/>
      <c r="E121" s="107"/>
      <c r="F121" s="107"/>
      <c r="G121" s="107"/>
      <c r="H121" s="107"/>
      <c r="I121" s="107"/>
      <c r="J121" s="107"/>
      <c r="K121" s="107"/>
      <c r="L121" s="107"/>
      <c r="M121" s="171">
        <v>14</v>
      </c>
      <c r="N121" s="171">
        <v>4</v>
      </c>
      <c r="O121" s="171">
        <v>8</v>
      </c>
      <c r="P121" s="171" t="s">
        <v>337</v>
      </c>
    </row>
    <row r="122" spans="1:16" s="131" customFormat="1" x14ac:dyDescent="0.3">
      <c r="A122" s="167" t="s">
        <v>85</v>
      </c>
      <c r="B122" s="170" t="s">
        <v>86</v>
      </c>
      <c r="C122" s="107"/>
      <c r="D122" s="107"/>
      <c r="E122" s="107"/>
      <c r="F122" s="107"/>
      <c r="G122" s="107"/>
      <c r="H122" s="107"/>
      <c r="I122" s="107"/>
      <c r="J122" s="107"/>
      <c r="K122" s="107"/>
      <c r="L122" s="107"/>
      <c r="M122" s="171" t="s">
        <v>337</v>
      </c>
      <c r="N122" s="171" t="s">
        <v>337</v>
      </c>
      <c r="O122" s="171">
        <v>14</v>
      </c>
      <c r="P122" s="171" t="s">
        <v>337</v>
      </c>
    </row>
    <row r="123" spans="1:16" s="131" customFormat="1" x14ac:dyDescent="0.3">
      <c r="A123" s="167" t="s">
        <v>87</v>
      </c>
      <c r="B123" s="170" t="s">
        <v>88</v>
      </c>
      <c r="C123" s="107"/>
      <c r="D123" s="107"/>
      <c r="E123" s="107"/>
      <c r="F123" s="107"/>
      <c r="G123" s="107"/>
      <c r="H123" s="107"/>
      <c r="I123" s="107"/>
      <c r="J123" s="107"/>
      <c r="K123" s="107"/>
      <c r="L123" s="107"/>
      <c r="M123" s="171" t="s">
        <v>337</v>
      </c>
      <c r="N123" s="171">
        <v>4</v>
      </c>
      <c r="O123" s="171" t="s">
        <v>337</v>
      </c>
      <c r="P123" s="171" t="s">
        <v>337</v>
      </c>
    </row>
    <row r="124" spans="1:16" s="131" customFormat="1" x14ac:dyDescent="0.3">
      <c r="A124" s="167" t="s">
        <v>89</v>
      </c>
      <c r="B124" s="170" t="s">
        <v>90</v>
      </c>
      <c r="C124" s="107"/>
      <c r="D124" s="107"/>
      <c r="E124" s="107"/>
      <c r="F124" s="107"/>
      <c r="G124" s="107"/>
      <c r="H124" s="107"/>
      <c r="I124" s="107"/>
      <c r="J124" s="107"/>
      <c r="K124" s="107"/>
      <c r="L124" s="107"/>
      <c r="M124" s="171" t="s">
        <v>337</v>
      </c>
      <c r="N124" s="171" t="s">
        <v>337</v>
      </c>
      <c r="O124" s="171" t="s">
        <v>337</v>
      </c>
      <c r="P124" s="171" t="s">
        <v>337</v>
      </c>
    </row>
    <row r="125" spans="1:16" s="131" customFormat="1" x14ac:dyDescent="0.3">
      <c r="A125" s="167" t="s">
        <v>91</v>
      </c>
      <c r="B125" s="170" t="s">
        <v>92</v>
      </c>
      <c r="C125" s="107"/>
      <c r="D125" s="107"/>
      <c r="E125" s="107"/>
      <c r="F125" s="107"/>
      <c r="G125" s="107"/>
      <c r="H125" s="107"/>
      <c r="I125" s="107"/>
      <c r="J125" s="107"/>
      <c r="K125" s="107"/>
      <c r="L125" s="107"/>
      <c r="M125" s="171" t="s">
        <v>337</v>
      </c>
      <c r="N125" s="171" t="s">
        <v>337</v>
      </c>
      <c r="O125" s="171">
        <v>15</v>
      </c>
      <c r="P125" s="171" t="s">
        <v>337</v>
      </c>
    </row>
    <row r="126" spans="1:16" s="131" customFormat="1" x14ac:dyDescent="0.3">
      <c r="A126" s="167" t="s">
        <v>93</v>
      </c>
      <c r="B126" s="170" t="s">
        <v>94</v>
      </c>
      <c r="C126" s="107"/>
      <c r="D126" s="107"/>
      <c r="E126" s="107"/>
      <c r="F126" s="107"/>
      <c r="G126" s="107"/>
      <c r="H126" s="107"/>
      <c r="I126" s="107"/>
      <c r="J126" s="107"/>
      <c r="K126" s="107"/>
      <c r="L126" s="107"/>
      <c r="M126" s="171" t="s">
        <v>337</v>
      </c>
      <c r="N126" s="171">
        <v>9</v>
      </c>
      <c r="O126" s="171" t="s">
        <v>337</v>
      </c>
      <c r="P126" s="171" t="s">
        <v>337</v>
      </c>
    </row>
    <row r="127" spans="1:16" s="131" customFormat="1" x14ac:dyDescent="0.3">
      <c r="A127" s="167" t="s">
        <v>95</v>
      </c>
      <c r="B127" s="170" t="s">
        <v>96</v>
      </c>
      <c r="C127" s="107"/>
      <c r="D127" s="107"/>
      <c r="E127" s="107"/>
      <c r="F127" s="107"/>
      <c r="G127" s="107"/>
      <c r="H127" s="107"/>
      <c r="I127" s="107"/>
      <c r="J127" s="107"/>
      <c r="K127" s="107"/>
      <c r="L127" s="107"/>
      <c r="M127" s="171" t="s">
        <v>337</v>
      </c>
      <c r="N127" s="171" t="s">
        <v>337</v>
      </c>
      <c r="O127" s="171" t="s">
        <v>337</v>
      </c>
      <c r="P127" s="171" t="s">
        <v>337</v>
      </c>
    </row>
    <row r="128" spans="1:16" s="131" customFormat="1" x14ac:dyDescent="0.3">
      <c r="A128" s="167" t="s">
        <v>97</v>
      </c>
      <c r="B128" s="170" t="s">
        <v>98</v>
      </c>
      <c r="C128" s="107"/>
      <c r="D128" s="107"/>
      <c r="E128" s="107"/>
      <c r="F128" s="107"/>
      <c r="G128" s="107"/>
      <c r="H128" s="107"/>
      <c r="I128" s="107"/>
      <c r="J128" s="107"/>
      <c r="K128" s="107"/>
      <c r="L128" s="107"/>
      <c r="M128" s="171" t="s">
        <v>337</v>
      </c>
      <c r="N128" s="171" t="s">
        <v>337</v>
      </c>
      <c r="O128" s="171" t="s">
        <v>337</v>
      </c>
      <c r="P128" s="171" t="s">
        <v>337</v>
      </c>
    </row>
    <row r="129" spans="1:16" s="131" customFormat="1" x14ac:dyDescent="0.3">
      <c r="A129" s="167" t="s">
        <v>99</v>
      </c>
      <c r="B129" s="170" t="s">
        <v>100</v>
      </c>
      <c r="C129" s="107"/>
      <c r="D129" s="107"/>
      <c r="E129" s="107"/>
      <c r="F129" s="107"/>
      <c r="G129" s="107"/>
      <c r="H129" s="107"/>
      <c r="I129" s="107"/>
      <c r="J129" s="107"/>
      <c r="K129" s="107"/>
      <c r="L129" s="107"/>
      <c r="M129" s="171" t="s">
        <v>337</v>
      </c>
      <c r="N129" s="171">
        <v>8</v>
      </c>
      <c r="O129" s="171" t="s">
        <v>337</v>
      </c>
      <c r="P129" s="171" t="s">
        <v>337</v>
      </c>
    </row>
    <row r="130" spans="1:16" s="131" customFormat="1" x14ac:dyDescent="0.3">
      <c r="A130" s="167" t="s">
        <v>101</v>
      </c>
      <c r="B130" s="170" t="s">
        <v>102</v>
      </c>
      <c r="C130" s="107"/>
      <c r="D130" s="107"/>
      <c r="E130" s="107"/>
      <c r="F130" s="107"/>
      <c r="G130" s="107"/>
      <c r="H130" s="107"/>
      <c r="I130" s="107"/>
      <c r="J130" s="107"/>
      <c r="K130" s="107"/>
      <c r="L130" s="107"/>
      <c r="M130" s="171" t="s">
        <v>337</v>
      </c>
      <c r="N130" s="171" t="s">
        <v>337</v>
      </c>
      <c r="O130" s="171" t="s">
        <v>337</v>
      </c>
      <c r="P130" s="171" t="s">
        <v>337</v>
      </c>
    </row>
    <row r="131" spans="1:16" s="131" customFormat="1" x14ac:dyDescent="0.3">
      <c r="A131" s="167" t="s">
        <v>103</v>
      </c>
      <c r="B131" s="170" t="s">
        <v>104</v>
      </c>
      <c r="C131" s="107"/>
      <c r="D131" s="107"/>
      <c r="E131" s="107"/>
      <c r="F131" s="107"/>
      <c r="G131" s="107"/>
      <c r="H131" s="107"/>
      <c r="I131" s="107"/>
      <c r="J131" s="107"/>
      <c r="K131" s="107"/>
      <c r="L131" s="107"/>
      <c r="M131" s="171" t="s">
        <v>337</v>
      </c>
      <c r="N131" s="171" t="s">
        <v>337</v>
      </c>
      <c r="O131" s="171" t="s">
        <v>337</v>
      </c>
      <c r="P131" s="171" t="s">
        <v>337</v>
      </c>
    </row>
    <row r="132" spans="1:16" s="131" customFormat="1" x14ac:dyDescent="0.3">
      <c r="A132" s="167" t="s">
        <v>105</v>
      </c>
      <c r="B132" s="170" t="s">
        <v>106</v>
      </c>
      <c r="C132" s="107"/>
      <c r="D132" s="107"/>
      <c r="E132" s="107"/>
      <c r="F132" s="107"/>
      <c r="G132" s="107"/>
      <c r="H132" s="107"/>
      <c r="I132" s="107"/>
      <c r="J132" s="107"/>
      <c r="K132" s="107"/>
      <c r="L132" s="107"/>
      <c r="M132" s="171" t="s">
        <v>337</v>
      </c>
      <c r="N132" s="171" t="s">
        <v>337</v>
      </c>
      <c r="O132" s="171" t="s">
        <v>337</v>
      </c>
      <c r="P132" s="171" t="s">
        <v>337</v>
      </c>
    </row>
    <row r="133" spans="1:16" s="131" customFormat="1" x14ac:dyDescent="0.3">
      <c r="A133" s="167" t="s">
        <v>107</v>
      </c>
      <c r="B133" s="170" t="s">
        <v>108</v>
      </c>
      <c r="C133" s="107"/>
      <c r="D133" s="107"/>
      <c r="E133" s="107"/>
      <c r="F133" s="107"/>
      <c r="G133" s="107"/>
      <c r="H133" s="107"/>
      <c r="I133" s="107"/>
      <c r="J133" s="107"/>
      <c r="K133" s="107"/>
      <c r="L133" s="107"/>
      <c r="M133" s="171" t="s">
        <v>337</v>
      </c>
      <c r="N133" s="171" t="s">
        <v>337</v>
      </c>
      <c r="O133" s="171" t="s">
        <v>337</v>
      </c>
      <c r="P133" s="171" t="s">
        <v>337</v>
      </c>
    </row>
    <row r="134" spans="1:16" s="131" customFormat="1" x14ac:dyDescent="0.3">
      <c r="A134" s="167" t="s">
        <v>109</v>
      </c>
      <c r="B134" s="170" t="s">
        <v>110</v>
      </c>
      <c r="C134" s="107"/>
      <c r="D134" s="107"/>
      <c r="E134" s="107"/>
      <c r="F134" s="107"/>
      <c r="G134" s="107"/>
      <c r="H134" s="107"/>
      <c r="I134" s="107"/>
      <c r="J134" s="107"/>
      <c r="K134" s="107"/>
      <c r="L134" s="107"/>
      <c r="M134" s="171">
        <v>16</v>
      </c>
      <c r="N134" s="171">
        <v>14</v>
      </c>
      <c r="O134" s="171">
        <v>19</v>
      </c>
      <c r="P134" s="171">
        <v>13</v>
      </c>
    </row>
    <row r="135" spans="1:16" s="131" customFormat="1" x14ac:dyDescent="0.3">
      <c r="A135" s="167" t="s">
        <v>111</v>
      </c>
      <c r="B135" s="170" t="s">
        <v>112</v>
      </c>
      <c r="C135" s="107"/>
      <c r="D135" s="107"/>
      <c r="E135" s="107"/>
      <c r="F135" s="107"/>
      <c r="G135" s="107"/>
      <c r="H135" s="107"/>
      <c r="I135" s="107"/>
      <c r="J135" s="107"/>
      <c r="K135" s="107"/>
      <c r="L135" s="107"/>
      <c r="M135" s="171" t="s">
        <v>337</v>
      </c>
      <c r="N135" s="171" t="s">
        <v>337</v>
      </c>
      <c r="O135" s="171" t="s">
        <v>337</v>
      </c>
      <c r="P135" s="171" t="s">
        <v>337</v>
      </c>
    </row>
    <row r="136" spans="1:16" s="131" customFormat="1" x14ac:dyDescent="0.3">
      <c r="A136" s="167" t="s">
        <v>113</v>
      </c>
      <c r="B136" s="170" t="s">
        <v>114</v>
      </c>
      <c r="C136" s="107"/>
      <c r="D136" s="107"/>
      <c r="E136" s="107"/>
      <c r="F136" s="107"/>
      <c r="G136" s="107"/>
      <c r="H136" s="107"/>
      <c r="I136" s="107"/>
      <c r="J136" s="107"/>
      <c r="K136" s="107"/>
      <c r="L136" s="107"/>
      <c r="M136" s="171" t="s">
        <v>337</v>
      </c>
      <c r="N136" s="171" t="s">
        <v>337</v>
      </c>
      <c r="O136" s="171">
        <v>4</v>
      </c>
      <c r="P136" s="171" t="s">
        <v>337</v>
      </c>
    </row>
    <row r="137" spans="1:16" s="131" customFormat="1" x14ac:dyDescent="0.3">
      <c r="A137" s="167" t="s">
        <v>115</v>
      </c>
      <c r="B137" s="170" t="s">
        <v>116</v>
      </c>
      <c r="C137" s="107"/>
      <c r="D137" s="107"/>
      <c r="E137" s="107"/>
      <c r="F137" s="107"/>
      <c r="G137" s="107"/>
      <c r="H137" s="107"/>
      <c r="I137" s="107"/>
      <c r="J137" s="107"/>
      <c r="K137" s="107"/>
      <c r="L137" s="107"/>
      <c r="M137" s="171" t="s">
        <v>337</v>
      </c>
      <c r="N137" s="171">
        <v>9</v>
      </c>
      <c r="O137" s="171" t="s">
        <v>337</v>
      </c>
      <c r="P137" s="171" t="s">
        <v>337</v>
      </c>
    </row>
    <row r="138" spans="1:16" s="131" customFormat="1" x14ac:dyDescent="0.3">
      <c r="A138" s="172" t="s">
        <v>117</v>
      </c>
      <c r="B138" s="172" t="s">
        <v>118</v>
      </c>
      <c r="C138" s="107"/>
      <c r="D138" s="107"/>
      <c r="E138" s="107"/>
      <c r="F138" s="107"/>
      <c r="G138" s="107"/>
      <c r="H138" s="107"/>
      <c r="I138" s="107"/>
      <c r="J138" s="107"/>
      <c r="K138" s="107"/>
      <c r="L138" s="107"/>
      <c r="M138" s="171" t="s">
        <v>337</v>
      </c>
      <c r="N138" s="171" t="s">
        <v>337</v>
      </c>
      <c r="O138" s="171" t="s">
        <v>337</v>
      </c>
      <c r="P138" s="171" t="s">
        <v>337</v>
      </c>
    </row>
    <row r="139" spans="1:16" s="131" customFormat="1" x14ac:dyDescent="0.3">
      <c r="A139" s="167" t="s">
        <v>119</v>
      </c>
      <c r="B139" s="170" t="s">
        <v>120</v>
      </c>
      <c r="C139" s="107"/>
      <c r="D139" s="107"/>
      <c r="E139" s="107"/>
      <c r="F139" s="107"/>
      <c r="G139" s="107"/>
      <c r="H139" s="107"/>
      <c r="I139" s="107"/>
      <c r="J139" s="107"/>
      <c r="K139" s="107"/>
      <c r="L139" s="107"/>
      <c r="M139" s="171" t="s">
        <v>337</v>
      </c>
      <c r="N139" s="171" t="s">
        <v>337</v>
      </c>
      <c r="O139" s="171">
        <v>6</v>
      </c>
      <c r="P139" s="171" t="s">
        <v>337</v>
      </c>
    </row>
    <row r="140" spans="1:16" s="131" customFormat="1" x14ac:dyDescent="0.3">
      <c r="A140" s="167" t="s">
        <v>121</v>
      </c>
      <c r="B140" s="170" t="s">
        <v>122</v>
      </c>
      <c r="C140" s="107"/>
      <c r="D140" s="107"/>
      <c r="E140" s="107"/>
      <c r="F140" s="107"/>
      <c r="G140" s="107"/>
      <c r="H140" s="107"/>
      <c r="I140" s="107"/>
      <c r="J140" s="107"/>
      <c r="K140" s="107"/>
      <c r="L140" s="107"/>
      <c r="M140" s="171" t="s">
        <v>337</v>
      </c>
      <c r="N140" s="171">
        <v>6</v>
      </c>
      <c r="O140" s="171" t="s">
        <v>337</v>
      </c>
      <c r="P140" s="171" t="s">
        <v>337</v>
      </c>
    </row>
    <row r="141" spans="1:16" s="131" customFormat="1" x14ac:dyDescent="0.3">
      <c r="A141" s="167" t="s">
        <v>123</v>
      </c>
      <c r="B141" s="170" t="s">
        <v>124</v>
      </c>
      <c r="C141" s="107"/>
      <c r="D141" s="107"/>
      <c r="E141" s="107"/>
      <c r="F141" s="107"/>
      <c r="G141" s="107"/>
      <c r="H141" s="107"/>
      <c r="I141" s="107"/>
      <c r="J141" s="107"/>
      <c r="K141" s="107"/>
      <c r="L141" s="107"/>
      <c r="M141" s="171">
        <v>16</v>
      </c>
      <c r="N141" s="171">
        <v>14</v>
      </c>
      <c r="O141" s="171">
        <v>19</v>
      </c>
      <c r="P141" s="171">
        <v>13</v>
      </c>
    </row>
    <row r="142" spans="1:16" s="131" customFormat="1" x14ac:dyDescent="0.3">
      <c r="A142" s="172" t="s">
        <v>125</v>
      </c>
      <c r="B142" s="172" t="s">
        <v>126</v>
      </c>
      <c r="C142" s="107"/>
      <c r="D142" s="107"/>
      <c r="E142" s="107"/>
      <c r="F142" s="107"/>
      <c r="G142" s="107"/>
      <c r="H142" s="107"/>
      <c r="I142" s="107"/>
      <c r="J142" s="107"/>
      <c r="K142" s="107"/>
      <c r="L142" s="107"/>
      <c r="M142" s="171" t="s">
        <v>337</v>
      </c>
      <c r="N142" s="171" t="s">
        <v>337</v>
      </c>
      <c r="O142" s="171" t="s">
        <v>337</v>
      </c>
      <c r="P142" s="171" t="s">
        <v>337</v>
      </c>
    </row>
    <row r="143" spans="1:16" s="131" customFormat="1" x14ac:dyDescent="0.3">
      <c r="A143" s="167" t="s">
        <v>127</v>
      </c>
      <c r="B143" s="170" t="s">
        <v>128</v>
      </c>
      <c r="C143" s="107"/>
      <c r="D143" s="107"/>
      <c r="E143" s="107"/>
      <c r="F143" s="107"/>
      <c r="G143" s="107"/>
      <c r="H143" s="107"/>
      <c r="I143" s="107"/>
      <c r="J143" s="107"/>
      <c r="K143" s="107"/>
      <c r="L143" s="107"/>
      <c r="M143" s="171" t="s">
        <v>337</v>
      </c>
      <c r="N143" s="171" t="s">
        <v>337</v>
      </c>
      <c r="O143" s="171" t="s">
        <v>337</v>
      </c>
      <c r="P143" s="171" t="s">
        <v>337</v>
      </c>
    </row>
    <row r="144" spans="1:16" s="131" customFormat="1" x14ac:dyDescent="0.3">
      <c r="A144" s="167" t="s">
        <v>129</v>
      </c>
      <c r="B144" s="170" t="s">
        <v>130</v>
      </c>
      <c r="C144" s="107"/>
      <c r="D144" s="107"/>
      <c r="E144" s="107"/>
      <c r="F144" s="107"/>
      <c r="G144" s="107"/>
      <c r="H144" s="107"/>
      <c r="I144" s="107"/>
      <c r="J144" s="107"/>
      <c r="K144" s="107"/>
      <c r="L144" s="107"/>
      <c r="M144" s="171" t="s">
        <v>337</v>
      </c>
      <c r="N144" s="171" t="s">
        <v>337</v>
      </c>
      <c r="O144" s="171" t="s">
        <v>337</v>
      </c>
      <c r="P144" s="171" t="s">
        <v>337</v>
      </c>
    </row>
    <row r="145" spans="1:16" s="131" customFormat="1" x14ac:dyDescent="0.3">
      <c r="A145" s="167" t="s">
        <v>131</v>
      </c>
      <c r="B145" s="170" t="s">
        <v>132</v>
      </c>
      <c r="C145" s="107"/>
      <c r="D145" s="107"/>
      <c r="E145" s="107"/>
      <c r="F145" s="107"/>
      <c r="G145" s="107"/>
      <c r="H145" s="107"/>
      <c r="I145" s="107"/>
      <c r="J145" s="107"/>
      <c r="K145" s="107"/>
      <c r="L145" s="107"/>
      <c r="M145" s="171" t="s">
        <v>337</v>
      </c>
      <c r="N145" s="171">
        <v>3</v>
      </c>
      <c r="O145" s="171" t="s">
        <v>337</v>
      </c>
      <c r="P145" s="171" t="s">
        <v>337</v>
      </c>
    </row>
    <row r="146" spans="1:16" s="131" customFormat="1" x14ac:dyDescent="0.3">
      <c r="A146" s="167" t="s">
        <v>133</v>
      </c>
      <c r="B146" s="170" t="s">
        <v>134</v>
      </c>
      <c r="C146" s="107"/>
      <c r="D146" s="107"/>
      <c r="E146" s="107"/>
      <c r="F146" s="107"/>
      <c r="G146" s="107"/>
      <c r="H146" s="107"/>
      <c r="I146" s="107"/>
      <c r="J146" s="107"/>
      <c r="K146" s="107"/>
      <c r="L146" s="107"/>
      <c r="M146" s="171" t="s">
        <v>337</v>
      </c>
      <c r="N146" s="171" t="s">
        <v>337</v>
      </c>
      <c r="O146" s="171" t="s">
        <v>337</v>
      </c>
      <c r="P146" s="171" t="s">
        <v>337</v>
      </c>
    </row>
    <row r="147" spans="1:16" s="131" customFormat="1" x14ac:dyDescent="0.3">
      <c r="A147" s="167" t="s">
        <v>135</v>
      </c>
      <c r="B147" s="170" t="s">
        <v>136</v>
      </c>
      <c r="C147" s="107"/>
      <c r="D147" s="107"/>
      <c r="E147" s="107"/>
      <c r="F147" s="107"/>
      <c r="G147" s="107"/>
      <c r="H147" s="107"/>
      <c r="I147" s="107"/>
      <c r="J147" s="107"/>
      <c r="K147" s="107"/>
      <c r="L147" s="107"/>
      <c r="M147" s="171" t="s">
        <v>337</v>
      </c>
      <c r="N147" s="171" t="s">
        <v>337</v>
      </c>
      <c r="O147" s="171" t="s">
        <v>337</v>
      </c>
      <c r="P147" s="171" t="s">
        <v>337</v>
      </c>
    </row>
    <row r="148" spans="1:16" s="131" customFormat="1" x14ac:dyDescent="0.3">
      <c r="A148" s="167" t="s">
        <v>137</v>
      </c>
      <c r="B148" s="170" t="s">
        <v>138</v>
      </c>
      <c r="C148" s="107"/>
      <c r="D148" s="107"/>
      <c r="E148" s="107"/>
      <c r="F148" s="107"/>
      <c r="G148" s="107"/>
      <c r="H148" s="107"/>
      <c r="I148" s="107"/>
      <c r="J148" s="107"/>
      <c r="K148" s="107"/>
      <c r="L148" s="107"/>
      <c r="M148" s="171" t="s">
        <v>337</v>
      </c>
      <c r="N148" s="171">
        <v>14</v>
      </c>
      <c r="O148" s="171" t="s">
        <v>337</v>
      </c>
      <c r="P148" s="171" t="s">
        <v>337</v>
      </c>
    </row>
    <row r="149" spans="1:16" s="131" customFormat="1" x14ac:dyDescent="0.3">
      <c r="A149" s="167" t="s">
        <v>139</v>
      </c>
      <c r="B149" s="170" t="s">
        <v>140</v>
      </c>
      <c r="C149" s="107"/>
      <c r="D149" s="107"/>
      <c r="E149" s="107"/>
      <c r="F149" s="107"/>
      <c r="G149" s="107"/>
      <c r="H149" s="107"/>
      <c r="I149" s="107"/>
      <c r="J149" s="107"/>
      <c r="K149" s="107"/>
      <c r="L149" s="107"/>
      <c r="M149" s="171" t="s">
        <v>337</v>
      </c>
      <c r="N149" s="171" t="s">
        <v>337</v>
      </c>
      <c r="O149" s="171" t="s">
        <v>337</v>
      </c>
      <c r="P149" s="171" t="s">
        <v>337</v>
      </c>
    </row>
    <row r="150" spans="1:16" s="131" customFormat="1" x14ac:dyDescent="0.3">
      <c r="A150" s="167" t="s">
        <v>141</v>
      </c>
      <c r="B150" s="170" t="s">
        <v>142</v>
      </c>
      <c r="C150" s="107"/>
      <c r="D150" s="107"/>
      <c r="E150" s="107"/>
      <c r="F150" s="107"/>
      <c r="G150" s="107"/>
      <c r="H150" s="107"/>
      <c r="I150" s="107"/>
      <c r="J150" s="107"/>
      <c r="K150" s="107"/>
      <c r="L150" s="107"/>
      <c r="M150" s="171" t="s">
        <v>337</v>
      </c>
      <c r="N150" s="171" t="s">
        <v>337</v>
      </c>
      <c r="O150" s="171" t="s">
        <v>337</v>
      </c>
      <c r="P150" s="171" t="s">
        <v>337</v>
      </c>
    </row>
    <row r="151" spans="1:16" s="131" customFormat="1" x14ac:dyDescent="0.3">
      <c r="A151" s="167" t="s">
        <v>143</v>
      </c>
      <c r="B151" s="170" t="s">
        <v>144</v>
      </c>
      <c r="C151" s="107"/>
      <c r="D151" s="107"/>
      <c r="E151" s="107"/>
      <c r="F151" s="107"/>
      <c r="G151" s="107"/>
      <c r="H151" s="107"/>
      <c r="I151" s="107"/>
      <c r="J151" s="107"/>
      <c r="K151" s="107"/>
      <c r="L151" s="107"/>
      <c r="M151" s="171" t="s">
        <v>337</v>
      </c>
      <c r="N151" s="171">
        <v>8</v>
      </c>
      <c r="O151" s="171">
        <v>7</v>
      </c>
      <c r="P151" s="171" t="s">
        <v>337</v>
      </c>
    </row>
    <row r="152" spans="1:16" s="131" customFormat="1" x14ac:dyDescent="0.3">
      <c r="A152" s="167" t="s">
        <v>145</v>
      </c>
      <c r="B152" s="170" t="s">
        <v>146</v>
      </c>
      <c r="C152" s="107"/>
      <c r="D152" s="107"/>
      <c r="E152" s="107"/>
      <c r="F152" s="107"/>
      <c r="G152" s="107"/>
      <c r="H152" s="107"/>
      <c r="I152" s="107"/>
      <c r="J152" s="107"/>
      <c r="K152" s="107"/>
      <c r="L152" s="107"/>
      <c r="M152" s="171" t="s">
        <v>337</v>
      </c>
      <c r="N152" s="171" t="s">
        <v>337</v>
      </c>
      <c r="O152" s="171" t="s">
        <v>337</v>
      </c>
      <c r="P152" s="171" t="s">
        <v>337</v>
      </c>
    </row>
    <row r="153" spans="1:16" s="131" customFormat="1" x14ac:dyDescent="0.3">
      <c r="A153" s="167" t="s">
        <v>147</v>
      </c>
      <c r="B153" s="170" t="s">
        <v>148</v>
      </c>
      <c r="C153" s="107"/>
      <c r="D153" s="107"/>
      <c r="E153" s="107"/>
      <c r="F153" s="107"/>
      <c r="G153" s="107"/>
      <c r="H153" s="107"/>
      <c r="I153" s="107"/>
      <c r="J153" s="107"/>
      <c r="K153" s="107"/>
      <c r="L153" s="107"/>
      <c r="M153" s="171" t="s">
        <v>337</v>
      </c>
      <c r="N153" s="171" t="s">
        <v>337</v>
      </c>
      <c r="O153" s="171" t="s">
        <v>337</v>
      </c>
      <c r="P153" s="171" t="s">
        <v>337</v>
      </c>
    </row>
    <row r="154" spans="1:16" s="131" customFormat="1" x14ac:dyDescent="0.3">
      <c r="A154" s="167" t="s">
        <v>149</v>
      </c>
      <c r="B154" s="170" t="s">
        <v>150</v>
      </c>
      <c r="C154" s="107"/>
      <c r="D154" s="107"/>
      <c r="E154" s="107"/>
      <c r="F154" s="107"/>
      <c r="G154" s="107"/>
      <c r="H154" s="107"/>
      <c r="I154" s="107"/>
      <c r="J154" s="107"/>
      <c r="K154" s="107"/>
      <c r="L154" s="107"/>
      <c r="M154" s="171" t="s">
        <v>337</v>
      </c>
      <c r="N154" s="171" t="s">
        <v>337</v>
      </c>
      <c r="O154" s="171" t="s">
        <v>337</v>
      </c>
      <c r="P154" s="171" t="s">
        <v>337</v>
      </c>
    </row>
    <row r="155" spans="1:16" s="131" customFormat="1" x14ac:dyDescent="0.3">
      <c r="A155" s="167" t="s">
        <v>151</v>
      </c>
      <c r="B155" s="170" t="s">
        <v>152</v>
      </c>
      <c r="C155" s="107"/>
      <c r="D155" s="107"/>
      <c r="E155" s="107"/>
      <c r="F155" s="107"/>
      <c r="G155" s="107"/>
      <c r="H155" s="107"/>
      <c r="I155" s="107"/>
      <c r="J155" s="107"/>
      <c r="K155" s="107"/>
      <c r="L155" s="107"/>
      <c r="M155" s="171" t="s">
        <v>337</v>
      </c>
      <c r="N155" s="171">
        <v>3</v>
      </c>
      <c r="O155" s="171" t="s">
        <v>337</v>
      </c>
      <c r="P155" s="171" t="s">
        <v>337</v>
      </c>
    </row>
    <row r="156" spans="1:16" s="131" customFormat="1" x14ac:dyDescent="0.3">
      <c r="A156" s="167" t="s">
        <v>153</v>
      </c>
      <c r="B156" s="170" t="s">
        <v>154</v>
      </c>
      <c r="C156" s="107"/>
      <c r="D156" s="107"/>
      <c r="E156" s="107"/>
      <c r="F156" s="107"/>
      <c r="G156" s="107"/>
      <c r="H156" s="107"/>
      <c r="I156" s="107"/>
      <c r="J156" s="107"/>
      <c r="K156" s="107"/>
      <c r="L156" s="107"/>
      <c r="M156" s="171" t="s">
        <v>337</v>
      </c>
      <c r="N156" s="171" t="s">
        <v>337</v>
      </c>
      <c r="O156" s="171" t="s">
        <v>337</v>
      </c>
      <c r="P156" s="171" t="s">
        <v>337</v>
      </c>
    </row>
    <row r="157" spans="1:16" s="131" customFormat="1" x14ac:dyDescent="0.3">
      <c r="A157" s="167" t="s">
        <v>155</v>
      </c>
      <c r="B157" s="170" t="s">
        <v>156</v>
      </c>
      <c r="C157" s="107"/>
      <c r="D157" s="107"/>
      <c r="E157" s="107"/>
      <c r="F157" s="107"/>
      <c r="G157" s="107"/>
      <c r="H157" s="107"/>
      <c r="I157" s="107"/>
      <c r="J157" s="107"/>
      <c r="K157" s="107"/>
      <c r="L157" s="107"/>
      <c r="M157" s="171" t="s">
        <v>337</v>
      </c>
      <c r="N157" s="171">
        <v>5</v>
      </c>
      <c r="O157" s="171" t="s">
        <v>337</v>
      </c>
      <c r="P157" s="171" t="s">
        <v>337</v>
      </c>
    </row>
    <row r="158" spans="1:16" s="131" customFormat="1" x14ac:dyDescent="0.3">
      <c r="A158" s="167" t="s">
        <v>157</v>
      </c>
      <c r="B158" s="170" t="s">
        <v>158</v>
      </c>
      <c r="C158" s="107"/>
      <c r="D158" s="107"/>
      <c r="E158" s="107"/>
      <c r="F158" s="107"/>
      <c r="G158" s="107"/>
      <c r="H158" s="107"/>
      <c r="I158" s="107"/>
      <c r="J158" s="107"/>
      <c r="K158" s="107"/>
      <c r="L158" s="107"/>
      <c r="M158" s="171" t="s">
        <v>337</v>
      </c>
      <c r="N158" s="171" t="s">
        <v>337</v>
      </c>
      <c r="O158" s="171" t="s">
        <v>337</v>
      </c>
      <c r="P158" s="171" t="s">
        <v>337</v>
      </c>
    </row>
    <row r="159" spans="1:16" s="131" customFormat="1" x14ac:dyDescent="0.3">
      <c r="A159" s="167" t="s">
        <v>159</v>
      </c>
      <c r="B159" s="170" t="s">
        <v>160</v>
      </c>
      <c r="C159" s="107"/>
      <c r="D159" s="107"/>
      <c r="E159" s="107"/>
      <c r="F159" s="107"/>
      <c r="G159" s="107"/>
      <c r="H159" s="107"/>
      <c r="I159" s="107"/>
      <c r="J159" s="107"/>
      <c r="K159" s="107"/>
      <c r="L159" s="107"/>
      <c r="M159" s="171">
        <v>3</v>
      </c>
      <c r="N159" s="171">
        <v>8</v>
      </c>
      <c r="O159" s="171">
        <v>4</v>
      </c>
      <c r="P159" s="171" t="s">
        <v>337</v>
      </c>
    </row>
    <row r="160" spans="1:16" s="131" customFormat="1" x14ac:dyDescent="0.3">
      <c r="A160" s="167" t="s">
        <v>161</v>
      </c>
      <c r="B160" s="170" t="s">
        <v>162</v>
      </c>
      <c r="C160" s="107"/>
      <c r="D160" s="107"/>
      <c r="E160" s="107"/>
      <c r="F160" s="107"/>
      <c r="G160" s="107"/>
      <c r="H160" s="107"/>
      <c r="I160" s="107"/>
      <c r="J160" s="107"/>
      <c r="K160" s="107"/>
      <c r="L160" s="107"/>
      <c r="M160" s="171" t="s">
        <v>337</v>
      </c>
      <c r="N160" s="171" t="s">
        <v>337</v>
      </c>
      <c r="O160" s="171" t="s">
        <v>337</v>
      </c>
      <c r="P160" s="171" t="s">
        <v>337</v>
      </c>
    </row>
    <row r="161" spans="1:16" s="131" customFormat="1" x14ac:dyDescent="0.3">
      <c r="A161" s="167" t="s">
        <v>163</v>
      </c>
      <c r="B161" s="170" t="s">
        <v>164</v>
      </c>
      <c r="C161" s="107"/>
      <c r="D161" s="107"/>
      <c r="E161" s="107"/>
      <c r="F161" s="107"/>
      <c r="G161" s="107"/>
      <c r="H161" s="107"/>
      <c r="I161" s="107"/>
      <c r="J161" s="107"/>
      <c r="K161" s="107"/>
      <c r="L161" s="107"/>
      <c r="M161" s="171" t="s">
        <v>337</v>
      </c>
      <c r="N161" s="171" t="s">
        <v>337</v>
      </c>
      <c r="O161" s="171" t="s">
        <v>337</v>
      </c>
      <c r="P161" s="171" t="s">
        <v>337</v>
      </c>
    </row>
    <row r="162" spans="1:16" s="131" customFormat="1" x14ac:dyDescent="0.3">
      <c r="A162" s="167" t="s">
        <v>165</v>
      </c>
      <c r="B162" s="170" t="s">
        <v>166</v>
      </c>
      <c r="C162" s="107"/>
      <c r="D162" s="107"/>
      <c r="E162" s="107"/>
      <c r="F162" s="107"/>
      <c r="G162" s="107"/>
      <c r="H162" s="107"/>
      <c r="I162" s="107"/>
      <c r="J162" s="107"/>
      <c r="K162" s="107"/>
      <c r="L162" s="107"/>
      <c r="M162" s="171" t="s">
        <v>337</v>
      </c>
      <c r="N162" s="171" t="s">
        <v>337</v>
      </c>
      <c r="O162" s="171" t="s">
        <v>337</v>
      </c>
      <c r="P162" s="171" t="s">
        <v>337</v>
      </c>
    </row>
    <row r="163" spans="1:16" s="131" customFormat="1" x14ac:dyDescent="0.3">
      <c r="A163" s="167" t="s">
        <v>167</v>
      </c>
      <c r="B163" s="170" t="s">
        <v>168</v>
      </c>
      <c r="C163" s="107"/>
      <c r="D163" s="107"/>
      <c r="E163" s="107"/>
      <c r="F163" s="107"/>
      <c r="G163" s="107"/>
      <c r="H163" s="107"/>
      <c r="I163" s="107"/>
      <c r="J163" s="107"/>
      <c r="K163" s="107"/>
      <c r="L163" s="107"/>
      <c r="M163" s="171" t="s">
        <v>337</v>
      </c>
      <c r="N163" s="171" t="s">
        <v>337</v>
      </c>
      <c r="O163" s="171" t="s">
        <v>337</v>
      </c>
      <c r="P163" s="171" t="s">
        <v>337</v>
      </c>
    </row>
    <row r="164" spans="1:16" s="131" customFormat="1" x14ac:dyDescent="0.3">
      <c r="A164" s="167" t="s">
        <v>169</v>
      </c>
      <c r="B164" s="170" t="s">
        <v>170</v>
      </c>
      <c r="C164" s="107"/>
      <c r="D164" s="107"/>
      <c r="E164" s="107"/>
      <c r="F164" s="107"/>
      <c r="G164" s="107"/>
      <c r="H164" s="107"/>
      <c r="I164" s="107"/>
      <c r="J164" s="107"/>
      <c r="K164" s="107"/>
      <c r="L164" s="107"/>
      <c r="M164" s="171" t="s">
        <v>337</v>
      </c>
      <c r="N164" s="171" t="s">
        <v>337</v>
      </c>
      <c r="O164" s="171" t="s">
        <v>337</v>
      </c>
      <c r="P164" s="171" t="s">
        <v>337</v>
      </c>
    </row>
    <row r="165" spans="1:16" s="131" customFormat="1" x14ac:dyDescent="0.3">
      <c r="A165" s="167" t="s">
        <v>171</v>
      </c>
      <c r="B165" s="170" t="s">
        <v>172</v>
      </c>
      <c r="C165" s="107"/>
      <c r="D165" s="107"/>
      <c r="E165" s="107"/>
      <c r="F165" s="107"/>
      <c r="G165" s="107"/>
      <c r="H165" s="107"/>
      <c r="I165" s="107"/>
      <c r="J165" s="107"/>
      <c r="K165" s="107"/>
      <c r="L165" s="107"/>
      <c r="M165" s="171" t="s">
        <v>337</v>
      </c>
      <c r="N165" s="171" t="s">
        <v>337</v>
      </c>
      <c r="O165" s="171" t="s">
        <v>337</v>
      </c>
      <c r="P165" s="171" t="s">
        <v>337</v>
      </c>
    </row>
    <row r="166" spans="1:16" s="131" customFormat="1" x14ac:dyDescent="0.3">
      <c r="A166" s="167" t="s">
        <v>173</v>
      </c>
      <c r="B166" s="170" t="s">
        <v>174</v>
      </c>
      <c r="C166" s="107"/>
      <c r="D166" s="107"/>
      <c r="E166" s="107"/>
      <c r="F166" s="107"/>
      <c r="G166" s="107"/>
      <c r="H166" s="107"/>
      <c r="I166" s="107"/>
      <c r="J166" s="107"/>
      <c r="K166" s="107"/>
      <c r="L166" s="107"/>
      <c r="M166" s="171" t="s">
        <v>337</v>
      </c>
      <c r="N166" s="171" t="s">
        <v>337</v>
      </c>
      <c r="O166" s="171" t="s">
        <v>337</v>
      </c>
      <c r="P166" s="171" t="s">
        <v>337</v>
      </c>
    </row>
    <row r="167" spans="1:16" s="131" customFormat="1" x14ac:dyDescent="0.3">
      <c r="A167" s="167" t="s">
        <v>175</v>
      </c>
      <c r="B167" s="170" t="s">
        <v>176</v>
      </c>
      <c r="C167" s="107"/>
      <c r="D167" s="107"/>
      <c r="E167" s="107"/>
      <c r="F167" s="107"/>
      <c r="G167" s="107"/>
      <c r="H167" s="107"/>
      <c r="I167" s="107"/>
      <c r="J167" s="107"/>
      <c r="K167" s="107"/>
      <c r="L167" s="107"/>
      <c r="M167" s="171" t="s">
        <v>337</v>
      </c>
      <c r="N167" s="171" t="s">
        <v>337</v>
      </c>
      <c r="O167" s="171" t="s">
        <v>337</v>
      </c>
      <c r="P167" s="171" t="s">
        <v>337</v>
      </c>
    </row>
    <row r="168" spans="1:16" s="175" customFormat="1" ht="15.6" x14ac:dyDescent="0.3">
      <c r="A168" s="173" t="s">
        <v>177</v>
      </c>
      <c r="B168" s="170" t="s">
        <v>178</v>
      </c>
      <c r="C168" s="107"/>
      <c r="D168" s="107"/>
      <c r="E168" s="107"/>
      <c r="F168" s="107"/>
      <c r="G168" s="107"/>
      <c r="H168" s="107"/>
      <c r="I168" s="107"/>
      <c r="J168" s="107"/>
      <c r="K168" s="107"/>
      <c r="L168" s="107"/>
      <c r="M168" s="174" t="s">
        <v>337</v>
      </c>
      <c r="N168" s="174">
        <v>9</v>
      </c>
      <c r="O168" s="174" t="s">
        <v>337</v>
      </c>
      <c r="P168" s="174" t="s">
        <v>337</v>
      </c>
    </row>
    <row r="169" spans="1:16" s="131" customFormat="1" x14ac:dyDescent="0.3">
      <c r="A169" s="167" t="s">
        <v>179</v>
      </c>
      <c r="B169" s="170" t="s">
        <v>180</v>
      </c>
      <c r="C169" s="107"/>
      <c r="D169" s="107"/>
      <c r="E169" s="107"/>
      <c r="F169" s="107"/>
      <c r="G169" s="107"/>
      <c r="H169" s="107"/>
      <c r="I169" s="107"/>
      <c r="J169" s="107"/>
      <c r="K169" s="107"/>
      <c r="L169" s="107"/>
      <c r="M169" s="171" t="s">
        <v>337</v>
      </c>
      <c r="N169" s="171" t="s">
        <v>337</v>
      </c>
      <c r="O169" s="171" t="s">
        <v>337</v>
      </c>
      <c r="P169" s="171" t="s">
        <v>337</v>
      </c>
    </row>
    <row r="170" spans="1:16" s="131" customFormat="1" x14ac:dyDescent="0.3">
      <c r="A170" s="167" t="s">
        <v>181</v>
      </c>
      <c r="B170" s="170" t="s">
        <v>182</v>
      </c>
      <c r="C170" s="107"/>
      <c r="D170" s="107"/>
      <c r="E170" s="107"/>
      <c r="F170" s="107"/>
      <c r="G170" s="107"/>
      <c r="H170" s="107"/>
      <c r="I170" s="107"/>
      <c r="J170" s="107"/>
      <c r="K170" s="107"/>
      <c r="L170" s="107"/>
      <c r="M170" s="171" t="s">
        <v>337</v>
      </c>
      <c r="N170" s="171" t="s">
        <v>337</v>
      </c>
      <c r="O170" s="171" t="s">
        <v>337</v>
      </c>
      <c r="P170" s="171" t="s">
        <v>337</v>
      </c>
    </row>
    <row r="171" spans="1:16" s="131" customFormat="1" x14ac:dyDescent="0.3">
      <c r="A171" s="167" t="s">
        <v>183</v>
      </c>
      <c r="B171" s="170" t="s">
        <v>184</v>
      </c>
      <c r="C171" s="107"/>
      <c r="D171" s="107"/>
      <c r="E171" s="107"/>
      <c r="F171" s="107"/>
      <c r="G171" s="107"/>
      <c r="H171" s="107"/>
      <c r="I171" s="107"/>
      <c r="J171" s="107"/>
      <c r="K171" s="107"/>
      <c r="L171" s="107"/>
      <c r="M171" s="171">
        <v>6</v>
      </c>
      <c r="N171" s="171">
        <v>3</v>
      </c>
      <c r="O171" s="171" t="s">
        <v>337</v>
      </c>
      <c r="P171" s="171" t="s">
        <v>337</v>
      </c>
    </row>
    <row r="172" spans="1:16" s="131" customFormat="1" x14ac:dyDescent="0.3">
      <c r="A172" s="167" t="s">
        <v>185</v>
      </c>
      <c r="B172" s="170" t="s">
        <v>186</v>
      </c>
      <c r="C172" s="107"/>
      <c r="D172" s="107"/>
      <c r="E172" s="107"/>
      <c r="F172" s="107"/>
      <c r="G172" s="107"/>
      <c r="H172" s="107"/>
      <c r="I172" s="107"/>
      <c r="J172" s="107"/>
      <c r="K172" s="107"/>
      <c r="L172" s="107"/>
      <c r="M172" s="171" t="s">
        <v>337</v>
      </c>
      <c r="N172" s="171">
        <v>22</v>
      </c>
      <c r="O172" s="171" t="s">
        <v>337</v>
      </c>
      <c r="P172" s="171" t="s">
        <v>337</v>
      </c>
    </row>
    <row r="173" spans="1:16" s="131" customFormat="1" x14ac:dyDescent="0.3">
      <c r="A173" s="167" t="s">
        <v>187</v>
      </c>
      <c r="B173" s="170" t="s">
        <v>188</v>
      </c>
      <c r="C173" s="107"/>
      <c r="D173" s="107"/>
      <c r="E173" s="107"/>
      <c r="F173" s="107"/>
      <c r="G173" s="107"/>
      <c r="H173" s="107"/>
      <c r="I173" s="107"/>
      <c r="J173" s="107"/>
      <c r="K173" s="107"/>
      <c r="L173" s="107"/>
      <c r="M173" s="171" t="s">
        <v>337</v>
      </c>
      <c r="N173" s="171">
        <v>4</v>
      </c>
      <c r="O173" s="171" t="s">
        <v>337</v>
      </c>
      <c r="P173" s="171" t="s">
        <v>337</v>
      </c>
    </row>
    <row r="174" spans="1:16" s="131" customFormat="1" x14ac:dyDescent="0.3">
      <c r="A174" s="167" t="s">
        <v>189</v>
      </c>
      <c r="B174" s="170" t="s">
        <v>190</v>
      </c>
      <c r="C174" s="107"/>
      <c r="D174" s="107"/>
      <c r="E174" s="107"/>
      <c r="F174" s="107"/>
      <c r="G174" s="107"/>
      <c r="H174" s="107"/>
      <c r="I174" s="107"/>
      <c r="J174" s="107"/>
      <c r="K174" s="107"/>
      <c r="L174" s="107"/>
      <c r="M174" s="171" t="s">
        <v>337</v>
      </c>
      <c r="N174" s="171">
        <v>7</v>
      </c>
      <c r="O174" s="171" t="s">
        <v>337</v>
      </c>
      <c r="P174" s="171" t="s">
        <v>337</v>
      </c>
    </row>
    <row r="175" spans="1:16" s="131" customFormat="1" x14ac:dyDescent="0.3">
      <c r="A175" s="167" t="s">
        <v>191</v>
      </c>
      <c r="B175" s="170" t="s">
        <v>192</v>
      </c>
      <c r="C175" s="107"/>
      <c r="D175" s="107"/>
      <c r="E175" s="107"/>
      <c r="F175" s="107"/>
      <c r="G175" s="107"/>
      <c r="H175" s="107"/>
      <c r="I175" s="107"/>
      <c r="J175" s="107"/>
      <c r="K175" s="107"/>
      <c r="L175" s="107"/>
      <c r="M175" s="171" t="s">
        <v>337</v>
      </c>
      <c r="N175" s="171" t="s">
        <v>337</v>
      </c>
      <c r="O175" s="171" t="s">
        <v>337</v>
      </c>
      <c r="P175" s="171" t="s">
        <v>337</v>
      </c>
    </row>
    <row r="176" spans="1:16" s="131" customFormat="1" x14ac:dyDescent="0.3">
      <c r="A176" s="167" t="s">
        <v>193</v>
      </c>
      <c r="B176" s="170" t="s">
        <v>194</v>
      </c>
      <c r="C176" s="107"/>
      <c r="D176" s="107"/>
      <c r="E176" s="107"/>
      <c r="F176" s="107"/>
      <c r="G176" s="107"/>
      <c r="H176" s="107"/>
      <c r="I176" s="107"/>
      <c r="J176" s="107"/>
      <c r="K176" s="107"/>
      <c r="L176" s="107"/>
      <c r="M176" s="171" t="s">
        <v>337</v>
      </c>
      <c r="N176" s="171" t="s">
        <v>337</v>
      </c>
      <c r="O176" s="171" t="s">
        <v>337</v>
      </c>
      <c r="P176" s="171" t="s">
        <v>337</v>
      </c>
    </row>
    <row r="177" spans="1:16" s="131" customFormat="1" x14ac:dyDescent="0.3">
      <c r="A177" s="167" t="s">
        <v>195</v>
      </c>
      <c r="B177" s="170" t="s">
        <v>196</v>
      </c>
      <c r="C177" s="107"/>
      <c r="D177" s="107"/>
      <c r="E177" s="107"/>
      <c r="F177" s="107"/>
      <c r="G177" s="107"/>
      <c r="H177" s="107"/>
      <c r="I177" s="107"/>
      <c r="J177" s="107"/>
      <c r="K177" s="107"/>
      <c r="L177" s="107"/>
      <c r="M177" s="171">
        <v>16</v>
      </c>
      <c r="N177" s="171">
        <v>13</v>
      </c>
      <c r="O177" s="171" t="s">
        <v>337</v>
      </c>
      <c r="P177" s="171" t="s">
        <v>337</v>
      </c>
    </row>
    <row r="178" spans="1:16" s="131" customFormat="1" x14ac:dyDescent="0.3">
      <c r="A178" s="167" t="s">
        <v>197</v>
      </c>
      <c r="B178" s="170" t="s">
        <v>198</v>
      </c>
      <c r="C178" s="107"/>
      <c r="D178" s="107"/>
      <c r="E178" s="107"/>
      <c r="F178" s="107"/>
      <c r="G178" s="107"/>
      <c r="H178" s="107"/>
      <c r="I178" s="107"/>
      <c r="J178" s="107"/>
      <c r="K178" s="107"/>
      <c r="L178" s="107"/>
      <c r="M178" s="171" t="s">
        <v>337</v>
      </c>
      <c r="N178" s="171">
        <v>23</v>
      </c>
      <c r="O178" s="171" t="s">
        <v>337</v>
      </c>
      <c r="P178" s="171" t="s">
        <v>337</v>
      </c>
    </row>
    <row r="179" spans="1:16" s="131" customFormat="1" x14ac:dyDescent="0.3">
      <c r="A179" s="167" t="s">
        <v>199</v>
      </c>
      <c r="B179" s="170" t="s">
        <v>200</v>
      </c>
      <c r="C179" s="107"/>
      <c r="D179" s="107"/>
      <c r="E179" s="107"/>
      <c r="F179" s="107"/>
      <c r="G179" s="107"/>
      <c r="H179" s="107"/>
      <c r="I179" s="107"/>
      <c r="J179" s="107"/>
      <c r="K179" s="107"/>
      <c r="L179" s="107"/>
      <c r="M179" s="171" t="s">
        <v>337</v>
      </c>
      <c r="N179" s="171" t="s">
        <v>337</v>
      </c>
      <c r="O179" s="171" t="s">
        <v>337</v>
      </c>
      <c r="P179" s="171" t="s">
        <v>337</v>
      </c>
    </row>
    <row r="180" spans="1:16" s="131" customFormat="1" x14ac:dyDescent="0.3">
      <c r="A180" s="167" t="s">
        <v>201</v>
      </c>
      <c r="B180" s="170" t="s">
        <v>202</v>
      </c>
      <c r="C180" s="107"/>
      <c r="D180" s="107"/>
      <c r="E180" s="107"/>
      <c r="F180" s="107"/>
      <c r="G180" s="107"/>
      <c r="H180" s="107"/>
      <c r="I180" s="107"/>
      <c r="J180" s="107"/>
      <c r="K180" s="107"/>
      <c r="L180" s="107"/>
      <c r="M180" s="171" t="s">
        <v>337</v>
      </c>
      <c r="N180" s="171">
        <v>4</v>
      </c>
      <c r="O180" s="171" t="s">
        <v>337</v>
      </c>
      <c r="P180" s="171" t="s">
        <v>337</v>
      </c>
    </row>
    <row r="181" spans="1:16" s="131" customFormat="1" x14ac:dyDescent="0.3">
      <c r="A181" s="167" t="s">
        <v>203</v>
      </c>
      <c r="B181" s="170" t="s">
        <v>204</v>
      </c>
      <c r="C181" s="107"/>
      <c r="D181" s="107"/>
      <c r="E181" s="107"/>
      <c r="F181" s="107"/>
      <c r="G181" s="107"/>
      <c r="H181" s="107"/>
      <c r="I181" s="107"/>
      <c r="J181" s="107"/>
      <c r="K181" s="107"/>
      <c r="L181" s="107"/>
      <c r="M181" s="171" t="s">
        <v>337</v>
      </c>
      <c r="N181" s="171" t="s">
        <v>337</v>
      </c>
      <c r="O181" s="171" t="s">
        <v>337</v>
      </c>
      <c r="P181" s="171" t="s">
        <v>337</v>
      </c>
    </row>
    <row r="182" spans="1:16" s="131" customFormat="1" x14ac:dyDescent="0.3">
      <c r="A182" s="167" t="s">
        <v>205</v>
      </c>
      <c r="B182" s="170" t="s">
        <v>206</v>
      </c>
      <c r="C182" s="107"/>
      <c r="D182" s="107"/>
      <c r="E182" s="107"/>
      <c r="F182" s="107"/>
      <c r="G182" s="107"/>
      <c r="H182" s="107"/>
      <c r="I182" s="107"/>
      <c r="J182" s="107"/>
      <c r="K182" s="107"/>
      <c r="L182" s="107"/>
      <c r="M182" s="171">
        <v>20</v>
      </c>
      <c r="N182" s="171">
        <v>8</v>
      </c>
      <c r="O182" s="171" t="s">
        <v>337</v>
      </c>
      <c r="P182" s="171" t="s">
        <v>337</v>
      </c>
    </row>
    <row r="183" spans="1:16" s="131" customFormat="1" x14ac:dyDescent="0.3">
      <c r="A183" s="167" t="s">
        <v>207</v>
      </c>
      <c r="B183" s="170" t="s">
        <v>208</v>
      </c>
      <c r="C183" s="107"/>
      <c r="D183" s="107"/>
      <c r="E183" s="107"/>
      <c r="F183" s="107"/>
      <c r="G183" s="107"/>
      <c r="H183" s="107"/>
      <c r="I183" s="107"/>
      <c r="J183" s="107"/>
      <c r="K183" s="107"/>
      <c r="L183" s="107"/>
      <c r="M183" s="171" t="s">
        <v>337</v>
      </c>
      <c r="N183" s="171" t="s">
        <v>337</v>
      </c>
      <c r="O183" s="171" t="s">
        <v>337</v>
      </c>
      <c r="P183" s="171" t="s">
        <v>337</v>
      </c>
    </row>
    <row r="184" spans="1:16" s="131" customFormat="1" x14ac:dyDescent="0.3">
      <c r="A184" s="167" t="s">
        <v>209</v>
      </c>
      <c r="B184" s="170" t="s">
        <v>210</v>
      </c>
      <c r="C184" s="107"/>
      <c r="D184" s="107"/>
      <c r="E184" s="107"/>
      <c r="F184" s="107"/>
      <c r="G184" s="107"/>
      <c r="H184" s="107"/>
      <c r="I184" s="107"/>
      <c r="J184" s="107"/>
      <c r="K184" s="107"/>
      <c r="L184" s="107"/>
      <c r="M184" s="171" t="s">
        <v>337</v>
      </c>
      <c r="N184" s="171">
        <v>4</v>
      </c>
      <c r="O184" s="171">
        <v>10</v>
      </c>
      <c r="P184" s="171" t="s">
        <v>337</v>
      </c>
    </row>
    <row r="185" spans="1:16" s="131" customFormat="1" x14ac:dyDescent="0.3">
      <c r="A185" s="167" t="s">
        <v>211</v>
      </c>
      <c r="B185" s="170" t="s">
        <v>212</v>
      </c>
      <c r="C185" s="107"/>
      <c r="D185" s="107"/>
      <c r="E185" s="107"/>
      <c r="F185" s="107"/>
      <c r="G185" s="107"/>
      <c r="H185" s="107"/>
      <c r="I185" s="107"/>
      <c r="J185" s="107"/>
      <c r="K185" s="107"/>
      <c r="L185" s="107"/>
      <c r="M185" s="171" t="s">
        <v>337</v>
      </c>
      <c r="N185" s="171" t="s">
        <v>337</v>
      </c>
      <c r="O185" s="171" t="s">
        <v>337</v>
      </c>
      <c r="P185" s="171" t="s">
        <v>337</v>
      </c>
    </row>
    <row r="186" spans="1:16" s="131" customFormat="1" x14ac:dyDescent="0.3">
      <c r="A186" s="167" t="s">
        <v>215</v>
      </c>
      <c r="B186" s="170" t="s">
        <v>216</v>
      </c>
      <c r="C186" s="107"/>
      <c r="D186" s="107"/>
      <c r="E186" s="107"/>
      <c r="F186" s="107"/>
      <c r="G186" s="107"/>
      <c r="H186" s="107"/>
      <c r="I186" s="107"/>
      <c r="J186" s="107"/>
      <c r="K186" s="107"/>
      <c r="L186" s="107"/>
      <c r="M186" s="171" t="s">
        <v>337</v>
      </c>
      <c r="N186" s="171">
        <v>8</v>
      </c>
      <c r="O186" s="171">
        <v>6</v>
      </c>
      <c r="P186" s="171" t="s">
        <v>337</v>
      </c>
    </row>
    <row r="187" spans="1:16" s="131" customFormat="1" x14ac:dyDescent="0.3">
      <c r="A187" s="167" t="s">
        <v>217</v>
      </c>
      <c r="B187" s="170" t="s">
        <v>218</v>
      </c>
      <c r="C187" s="107"/>
      <c r="D187" s="107"/>
      <c r="E187" s="107"/>
      <c r="F187" s="107"/>
      <c r="G187" s="107"/>
      <c r="H187" s="107"/>
      <c r="I187" s="107"/>
      <c r="J187" s="107"/>
      <c r="K187" s="107"/>
      <c r="L187" s="107"/>
      <c r="M187" s="171" t="s">
        <v>337</v>
      </c>
      <c r="N187" s="171">
        <v>7</v>
      </c>
      <c r="O187" s="171">
        <v>3</v>
      </c>
      <c r="P187" s="171" t="s">
        <v>337</v>
      </c>
    </row>
    <row r="188" spans="1:16" s="131" customFormat="1" x14ac:dyDescent="0.3">
      <c r="A188" s="167" t="s">
        <v>219</v>
      </c>
      <c r="B188" s="170" t="s">
        <v>220</v>
      </c>
      <c r="C188" s="107"/>
      <c r="D188" s="107"/>
      <c r="E188" s="107"/>
      <c r="F188" s="107"/>
      <c r="G188" s="107"/>
      <c r="H188" s="107"/>
      <c r="I188" s="107"/>
      <c r="J188" s="107"/>
      <c r="K188" s="107"/>
      <c r="L188" s="107"/>
      <c r="M188" s="171" t="s">
        <v>337</v>
      </c>
      <c r="N188" s="171">
        <v>12</v>
      </c>
      <c r="O188" s="171" t="s">
        <v>337</v>
      </c>
      <c r="P188" s="171" t="s">
        <v>337</v>
      </c>
    </row>
    <row r="189" spans="1:16" s="131" customFormat="1" x14ac:dyDescent="0.3">
      <c r="A189" s="167" t="s">
        <v>221</v>
      </c>
      <c r="B189" s="170" t="s">
        <v>222</v>
      </c>
      <c r="C189" s="107"/>
      <c r="D189" s="107"/>
      <c r="E189" s="107"/>
      <c r="F189" s="107"/>
      <c r="G189" s="107"/>
      <c r="H189" s="107"/>
      <c r="I189" s="107"/>
      <c r="J189" s="107"/>
      <c r="K189" s="107"/>
      <c r="L189" s="107"/>
      <c r="M189" s="171" t="s">
        <v>337</v>
      </c>
      <c r="N189" s="171" t="s">
        <v>337</v>
      </c>
      <c r="O189" s="171" t="s">
        <v>337</v>
      </c>
      <c r="P189" s="171" t="s">
        <v>337</v>
      </c>
    </row>
    <row r="190" spans="1:16" s="131" customFormat="1" x14ac:dyDescent="0.3">
      <c r="A190" s="167" t="s">
        <v>223</v>
      </c>
      <c r="B190" s="170" t="s">
        <v>224</v>
      </c>
      <c r="C190" s="107"/>
      <c r="D190" s="107"/>
      <c r="E190" s="107"/>
      <c r="F190" s="107"/>
      <c r="G190" s="107"/>
      <c r="H190" s="107"/>
      <c r="I190" s="107"/>
      <c r="J190" s="107"/>
      <c r="K190" s="107"/>
      <c r="L190" s="107"/>
      <c r="M190" s="171">
        <v>23</v>
      </c>
      <c r="N190" s="171">
        <v>5</v>
      </c>
      <c r="O190" s="171">
        <v>10</v>
      </c>
      <c r="P190" s="171" t="s">
        <v>337</v>
      </c>
    </row>
    <row r="191" spans="1:16" s="131" customFormat="1" x14ac:dyDescent="0.3">
      <c r="A191" s="167" t="s">
        <v>225</v>
      </c>
      <c r="B191" s="170" t="s">
        <v>226</v>
      </c>
      <c r="C191" s="107"/>
      <c r="D191" s="107"/>
      <c r="E191" s="107"/>
      <c r="F191" s="107"/>
      <c r="G191" s="107"/>
      <c r="H191" s="107"/>
      <c r="I191" s="107"/>
      <c r="J191" s="107"/>
      <c r="K191" s="107"/>
      <c r="L191" s="107"/>
      <c r="M191" s="171" t="s">
        <v>337</v>
      </c>
      <c r="N191" s="171" t="s">
        <v>337</v>
      </c>
      <c r="O191" s="171" t="s">
        <v>337</v>
      </c>
      <c r="P191" s="171" t="s">
        <v>337</v>
      </c>
    </row>
    <row r="192" spans="1:16" s="131" customFormat="1" x14ac:dyDescent="0.3">
      <c r="A192" s="167" t="s">
        <v>227</v>
      </c>
      <c r="B192" s="170" t="s">
        <v>228</v>
      </c>
      <c r="C192" s="107"/>
      <c r="D192" s="107"/>
      <c r="E192" s="107"/>
      <c r="F192" s="107"/>
      <c r="G192" s="107"/>
      <c r="H192" s="107"/>
      <c r="I192" s="107"/>
      <c r="J192" s="107"/>
      <c r="K192" s="107"/>
      <c r="L192" s="107"/>
      <c r="M192" s="171" t="s">
        <v>337</v>
      </c>
      <c r="N192" s="171">
        <v>4</v>
      </c>
      <c r="O192" s="171" t="s">
        <v>337</v>
      </c>
      <c r="P192" s="171" t="s">
        <v>337</v>
      </c>
    </row>
    <row r="193" spans="1:16" s="131" customFormat="1" x14ac:dyDescent="0.3">
      <c r="A193" s="167" t="s">
        <v>229</v>
      </c>
      <c r="B193" s="170" t="s">
        <v>230</v>
      </c>
      <c r="C193" s="107"/>
      <c r="D193" s="107"/>
      <c r="E193" s="107"/>
      <c r="F193" s="107"/>
      <c r="G193" s="107"/>
      <c r="H193" s="107"/>
      <c r="I193" s="107"/>
      <c r="J193" s="107"/>
      <c r="K193" s="107"/>
      <c r="L193" s="107"/>
      <c r="M193" s="171" t="s">
        <v>337</v>
      </c>
      <c r="N193" s="171" t="s">
        <v>337</v>
      </c>
      <c r="O193" s="171" t="s">
        <v>337</v>
      </c>
      <c r="P193" s="171" t="s">
        <v>337</v>
      </c>
    </row>
    <row r="194" spans="1:16" s="131" customFormat="1" x14ac:dyDescent="0.3">
      <c r="A194" s="167" t="s">
        <v>231</v>
      </c>
      <c r="B194" s="170" t="s">
        <v>232</v>
      </c>
      <c r="C194" s="107"/>
      <c r="D194" s="107"/>
      <c r="E194" s="107"/>
      <c r="F194" s="107"/>
      <c r="G194" s="107"/>
      <c r="H194" s="107"/>
      <c r="I194" s="107"/>
      <c r="J194" s="107"/>
      <c r="K194" s="107"/>
      <c r="L194" s="107"/>
      <c r="M194" s="171" t="s">
        <v>337</v>
      </c>
      <c r="N194" s="171" t="s">
        <v>337</v>
      </c>
      <c r="O194" s="171" t="s">
        <v>337</v>
      </c>
      <c r="P194" s="171" t="s">
        <v>337</v>
      </c>
    </row>
    <row r="195" spans="1:16" s="131" customFormat="1" x14ac:dyDescent="0.3">
      <c r="A195" s="167" t="s">
        <v>233</v>
      </c>
      <c r="B195" s="170" t="s">
        <v>234</v>
      </c>
      <c r="C195" s="107"/>
      <c r="D195" s="107"/>
      <c r="E195" s="107"/>
      <c r="F195" s="107"/>
      <c r="G195" s="107"/>
      <c r="H195" s="107"/>
      <c r="I195" s="107"/>
      <c r="J195" s="107"/>
      <c r="K195" s="107"/>
      <c r="L195" s="107"/>
      <c r="M195" s="171" t="s">
        <v>337</v>
      </c>
      <c r="N195" s="171">
        <v>4</v>
      </c>
      <c r="O195" s="171">
        <v>16</v>
      </c>
      <c r="P195" s="171" t="s">
        <v>337</v>
      </c>
    </row>
    <row r="196" spans="1:16" s="131" customFormat="1" x14ac:dyDescent="0.3">
      <c r="A196" s="167" t="s">
        <v>235</v>
      </c>
      <c r="B196" s="170" t="s">
        <v>236</v>
      </c>
      <c r="C196" s="107"/>
      <c r="D196" s="107"/>
      <c r="E196" s="107"/>
      <c r="F196" s="107"/>
      <c r="G196" s="107"/>
      <c r="H196" s="107"/>
      <c r="I196" s="107"/>
      <c r="J196" s="107"/>
      <c r="K196" s="107"/>
      <c r="L196" s="107"/>
      <c r="M196" s="171" t="s">
        <v>337</v>
      </c>
      <c r="N196" s="171" t="s">
        <v>337</v>
      </c>
      <c r="O196" s="171" t="s">
        <v>337</v>
      </c>
      <c r="P196" s="171" t="s">
        <v>337</v>
      </c>
    </row>
    <row r="197" spans="1:16" s="131" customFormat="1" x14ac:dyDescent="0.3">
      <c r="A197" s="167" t="s">
        <v>237</v>
      </c>
      <c r="B197" s="170" t="s">
        <v>238</v>
      </c>
      <c r="C197" s="107"/>
      <c r="D197" s="107"/>
      <c r="E197" s="107"/>
      <c r="F197" s="107"/>
      <c r="G197" s="107"/>
      <c r="H197" s="107"/>
      <c r="I197" s="107"/>
      <c r="J197" s="107"/>
      <c r="K197" s="107"/>
      <c r="L197" s="107"/>
      <c r="M197" s="171" t="s">
        <v>337</v>
      </c>
      <c r="N197" s="171" t="s">
        <v>337</v>
      </c>
      <c r="O197" s="171" t="s">
        <v>337</v>
      </c>
      <c r="P197" s="171" t="s">
        <v>337</v>
      </c>
    </row>
    <row r="198" spans="1:16" s="131" customFormat="1" x14ac:dyDescent="0.3">
      <c r="A198" s="167" t="s">
        <v>239</v>
      </c>
      <c r="B198" s="170" t="s">
        <v>240</v>
      </c>
      <c r="C198" s="107"/>
      <c r="D198" s="107"/>
      <c r="E198" s="107"/>
      <c r="F198" s="107"/>
      <c r="G198" s="107"/>
      <c r="H198" s="107"/>
      <c r="I198" s="107"/>
      <c r="J198" s="107"/>
      <c r="K198" s="107"/>
      <c r="L198" s="107"/>
      <c r="M198" s="171">
        <v>27</v>
      </c>
      <c r="N198" s="171">
        <v>12</v>
      </c>
      <c r="O198" s="171" t="s">
        <v>337</v>
      </c>
      <c r="P198" s="171" t="s">
        <v>337</v>
      </c>
    </row>
    <row r="199" spans="1:16" s="131" customFormat="1" x14ac:dyDescent="0.3">
      <c r="A199" s="167" t="s">
        <v>241</v>
      </c>
      <c r="B199" s="170" t="s">
        <v>242</v>
      </c>
      <c r="C199" s="107"/>
      <c r="D199" s="107"/>
      <c r="E199" s="107"/>
      <c r="F199" s="107"/>
      <c r="G199" s="107"/>
      <c r="H199" s="107"/>
      <c r="I199" s="107"/>
      <c r="J199" s="107"/>
      <c r="K199" s="107"/>
      <c r="L199" s="107"/>
      <c r="M199" s="171" t="s">
        <v>337</v>
      </c>
      <c r="N199" s="171">
        <v>19</v>
      </c>
      <c r="O199" s="171">
        <v>23</v>
      </c>
      <c r="P199" s="171" t="s">
        <v>337</v>
      </c>
    </row>
    <row r="200" spans="1:16" s="131" customFormat="1" x14ac:dyDescent="0.3">
      <c r="A200" s="167" t="s">
        <v>243</v>
      </c>
      <c r="B200" s="170" t="s">
        <v>244</v>
      </c>
      <c r="C200" s="107"/>
      <c r="D200" s="107"/>
      <c r="E200" s="107"/>
      <c r="F200" s="107"/>
      <c r="G200" s="107"/>
      <c r="H200" s="107"/>
      <c r="I200" s="107"/>
      <c r="J200" s="107"/>
      <c r="K200" s="107"/>
      <c r="L200" s="107"/>
      <c r="M200" s="171" t="s">
        <v>337</v>
      </c>
      <c r="N200" s="171" t="s">
        <v>337</v>
      </c>
      <c r="O200" s="171" t="s">
        <v>337</v>
      </c>
      <c r="P200" s="171" t="s">
        <v>337</v>
      </c>
    </row>
    <row r="201" spans="1:16" s="131" customFormat="1" x14ac:dyDescent="0.3">
      <c r="A201" s="167" t="s">
        <v>245</v>
      </c>
      <c r="B201" s="170" t="s">
        <v>246</v>
      </c>
      <c r="C201" s="107"/>
      <c r="D201" s="107"/>
      <c r="E201" s="107"/>
      <c r="F201" s="107"/>
      <c r="G201" s="107"/>
      <c r="H201" s="107"/>
      <c r="I201" s="107"/>
      <c r="J201" s="107"/>
      <c r="K201" s="107"/>
      <c r="L201" s="107"/>
      <c r="M201" s="171">
        <v>31</v>
      </c>
      <c r="N201" s="171">
        <v>11</v>
      </c>
      <c r="O201" s="171" t="s">
        <v>337</v>
      </c>
      <c r="P201" s="171" t="s">
        <v>337</v>
      </c>
    </row>
    <row r="202" spans="1:16" s="131" customFormat="1" x14ac:dyDescent="0.3">
      <c r="A202" s="167" t="s">
        <v>247</v>
      </c>
      <c r="B202" s="170" t="s">
        <v>248</v>
      </c>
      <c r="C202" s="107"/>
      <c r="D202" s="107"/>
      <c r="E202" s="107"/>
      <c r="F202" s="107"/>
      <c r="G202" s="107"/>
      <c r="H202" s="107"/>
      <c r="I202" s="107"/>
      <c r="J202" s="107"/>
      <c r="K202" s="107"/>
      <c r="L202" s="107"/>
      <c r="M202" s="171" t="s">
        <v>337</v>
      </c>
      <c r="N202" s="171">
        <v>11</v>
      </c>
      <c r="O202" s="171">
        <v>10</v>
      </c>
      <c r="P202" s="171" t="s">
        <v>337</v>
      </c>
    </row>
    <row r="203" spans="1:16" s="131" customFormat="1" x14ac:dyDescent="0.3">
      <c r="A203" s="167" t="s">
        <v>249</v>
      </c>
      <c r="B203" s="170" t="s">
        <v>250</v>
      </c>
      <c r="C203" s="107"/>
      <c r="D203" s="107"/>
      <c r="E203" s="107"/>
      <c r="F203" s="107"/>
      <c r="G203" s="107"/>
      <c r="H203" s="107"/>
      <c r="I203" s="107"/>
      <c r="J203" s="107"/>
      <c r="K203" s="107"/>
      <c r="L203" s="107"/>
      <c r="M203" s="171" t="s">
        <v>337</v>
      </c>
      <c r="N203" s="171" t="s">
        <v>337</v>
      </c>
      <c r="O203" s="171" t="s">
        <v>337</v>
      </c>
      <c r="P203" s="171" t="s">
        <v>337</v>
      </c>
    </row>
    <row r="204" spans="1:16" s="131" customFormat="1" x14ac:dyDescent="0.3">
      <c r="A204" s="167" t="s">
        <v>251</v>
      </c>
      <c r="B204" s="170" t="s">
        <v>252</v>
      </c>
      <c r="C204" s="107"/>
      <c r="D204" s="107"/>
      <c r="E204" s="107"/>
      <c r="F204" s="107"/>
      <c r="G204" s="107"/>
      <c r="H204" s="107"/>
      <c r="I204" s="107"/>
      <c r="J204" s="107"/>
      <c r="K204" s="107"/>
      <c r="L204" s="107"/>
      <c r="M204" s="171" t="s">
        <v>337</v>
      </c>
      <c r="N204" s="171" t="s">
        <v>337</v>
      </c>
      <c r="O204" s="171" t="s">
        <v>337</v>
      </c>
      <c r="P204" s="171" t="s">
        <v>337</v>
      </c>
    </row>
    <row r="205" spans="1:16" s="131" customFormat="1" x14ac:dyDescent="0.3">
      <c r="A205" s="167" t="s">
        <v>253</v>
      </c>
      <c r="B205" s="170" t="s">
        <v>254</v>
      </c>
      <c r="C205" s="107"/>
      <c r="D205" s="107"/>
      <c r="E205" s="107"/>
      <c r="F205" s="107"/>
      <c r="G205" s="107"/>
      <c r="H205" s="107"/>
      <c r="I205" s="107"/>
      <c r="J205" s="107"/>
      <c r="K205" s="107"/>
      <c r="L205" s="107"/>
      <c r="M205" s="171" t="s">
        <v>337</v>
      </c>
      <c r="N205" s="171" t="s">
        <v>337</v>
      </c>
      <c r="O205" s="171" t="s">
        <v>337</v>
      </c>
      <c r="P205" s="171" t="s">
        <v>337</v>
      </c>
    </row>
    <row r="206" spans="1:16" s="131" customFormat="1" x14ac:dyDescent="0.3">
      <c r="A206" s="167" t="s">
        <v>255</v>
      </c>
      <c r="B206" s="170" t="s">
        <v>256</v>
      </c>
      <c r="C206" s="107"/>
      <c r="D206" s="107"/>
      <c r="E206" s="107"/>
      <c r="F206" s="107"/>
      <c r="G206" s="107"/>
      <c r="H206" s="107"/>
      <c r="I206" s="107"/>
      <c r="J206" s="107"/>
      <c r="K206" s="107"/>
      <c r="L206" s="107"/>
      <c r="M206" s="171" t="s">
        <v>337</v>
      </c>
      <c r="N206" s="171" t="s">
        <v>337</v>
      </c>
      <c r="O206" s="171" t="s">
        <v>337</v>
      </c>
      <c r="P206" s="171" t="s">
        <v>337</v>
      </c>
    </row>
    <row r="207" spans="1:16" s="131" customFormat="1" x14ac:dyDescent="0.3">
      <c r="A207" s="167" t="s">
        <v>257</v>
      </c>
      <c r="B207" s="170" t="s">
        <v>258</v>
      </c>
      <c r="C207" s="107"/>
      <c r="D207" s="107"/>
      <c r="E207" s="107"/>
      <c r="F207" s="107"/>
      <c r="G207" s="107"/>
      <c r="H207" s="107"/>
      <c r="I207" s="107"/>
      <c r="J207" s="107"/>
      <c r="K207" s="107"/>
      <c r="L207" s="107"/>
      <c r="M207" s="171" t="s">
        <v>337</v>
      </c>
      <c r="N207" s="171" t="s">
        <v>337</v>
      </c>
      <c r="O207" s="171" t="s">
        <v>337</v>
      </c>
      <c r="P207" s="171" t="s">
        <v>337</v>
      </c>
    </row>
    <row r="208" spans="1:16" s="131" customFormat="1" x14ac:dyDescent="0.3">
      <c r="A208" s="167" t="s">
        <v>259</v>
      </c>
      <c r="B208" s="170" t="s">
        <v>260</v>
      </c>
      <c r="C208" s="107"/>
      <c r="D208" s="107"/>
      <c r="E208" s="107"/>
      <c r="F208" s="107"/>
      <c r="G208" s="107"/>
      <c r="H208" s="107"/>
      <c r="I208" s="107"/>
      <c r="J208" s="107"/>
      <c r="K208" s="107"/>
      <c r="L208" s="107"/>
      <c r="M208" s="171" t="s">
        <v>337</v>
      </c>
      <c r="N208" s="171">
        <v>8</v>
      </c>
      <c r="O208" s="171">
        <v>13</v>
      </c>
      <c r="P208" s="171" t="s">
        <v>337</v>
      </c>
    </row>
    <row r="209" spans="1:16" s="131" customFormat="1" x14ac:dyDescent="0.3">
      <c r="A209" s="167" t="s">
        <v>261</v>
      </c>
      <c r="B209" s="170" t="s">
        <v>262</v>
      </c>
      <c r="C209" s="107"/>
      <c r="D209" s="107"/>
      <c r="E209" s="107"/>
      <c r="F209" s="107"/>
      <c r="G209" s="107"/>
      <c r="H209" s="107"/>
      <c r="I209" s="107"/>
      <c r="J209" s="107"/>
      <c r="K209" s="107"/>
      <c r="L209" s="107"/>
      <c r="M209" s="171" t="s">
        <v>337</v>
      </c>
      <c r="N209" s="171" t="s">
        <v>337</v>
      </c>
      <c r="O209" s="171">
        <v>3</v>
      </c>
      <c r="P209" s="171" t="s">
        <v>337</v>
      </c>
    </row>
    <row r="210" spans="1:16" s="131" customFormat="1" x14ac:dyDescent="0.3">
      <c r="A210" s="167" t="s">
        <v>263</v>
      </c>
      <c r="B210" s="170" t="s">
        <v>264</v>
      </c>
      <c r="C210" s="107"/>
      <c r="D210" s="107"/>
      <c r="E210" s="107"/>
      <c r="F210" s="107"/>
      <c r="G210" s="107"/>
      <c r="H210" s="107"/>
      <c r="I210" s="107"/>
      <c r="J210" s="107"/>
      <c r="K210" s="107"/>
      <c r="L210" s="107"/>
      <c r="M210" s="171" t="s">
        <v>337</v>
      </c>
      <c r="N210" s="171" t="s">
        <v>337</v>
      </c>
      <c r="O210" s="171" t="s">
        <v>337</v>
      </c>
      <c r="P210" s="171" t="s">
        <v>337</v>
      </c>
    </row>
    <row r="211" spans="1:16" s="131" customFormat="1" x14ac:dyDescent="0.3">
      <c r="A211" s="167" t="s">
        <v>265</v>
      </c>
      <c r="B211" s="170" t="s">
        <v>266</v>
      </c>
      <c r="C211" s="107"/>
      <c r="D211" s="107"/>
      <c r="E211" s="107"/>
      <c r="F211" s="107"/>
      <c r="G211" s="107"/>
      <c r="H211" s="107"/>
      <c r="I211" s="107"/>
      <c r="J211" s="107"/>
      <c r="K211" s="107"/>
      <c r="L211" s="107"/>
      <c r="M211" s="171" t="s">
        <v>337</v>
      </c>
      <c r="N211" s="171" t="s">
        <v>337</v>
      </c>
      <c r="O211" s="171" t="s">
        <v>337</v>
      </c>
      <c r="P211" s="171" t="s">
        <v>337</v>
      </c>
    </row>
    <row r="212" spans="1:16" s="131" customFormat="1" x14ac:dyDescent="0.3">
      <c r="A212" s="167" t="s">
        <v>267</v>
      </c>
      <c r="B212" s="170" t="s">
        <v>268</v>
      </c>
      <c r="C212" s="107"/>
      <c r="D212" s="107"/>
      <c r="E212" s="107"/>
      <c r="F212" s="107"/>
      <c r="G212" s="107"/>
      <c r="H212" s="107"/>
      <c r="I212" s="107"/>
      <c r="J212" s="107"/>
      <c r="K212" s="107"/>
      <c r="L212" s="107"/>
      <c r="M212" s="171" t="s">
        <v>337</v>
      </c>
      <c r="N212" s="171" t="s">
        <v>337</v>
      </c>
      <c r="O212" s="171" t="s">
        <v>337</v>
      </c>
      <c r="P212" s="171" t="s">
        <v>337</v>
      </c>
    </row>
    <row r="213" spans="1:16" s="131" customFormat="1" x14ac:dyDescent="0.3">
      <c r="A213" s="167" t="s">
        <v>269</v>
      </c>
      <c r="B213" s="170" t="s">
        <v>270</v>
      </c>
      <c r="C213" s="107"/>
      <c r="D213" s="107"/>
      <c r="E213" s="107"/>
      <c r="F213" s="107"/>
      <c r="G213" s="107"/>
      <c r="H213" s="107"/>
      <c r="I213" s="107"/>
      <c r="J213" s="107"/>
      <c r="K213" s="107"/>
      <c r="L213" s="107"/>
      <c r="M213" s="171">
        <v>15</v>
      </c>
      <c r="N213" s="171">
        <v>11</v>
      </c>
      <c r="O213" s="171">
        <v>12</v>
      </c>
      <c r="P213" s="171">
        <v>12</v>
      </c>
    </row>
    <row r="214" spans="1:16" s="131" customFormat="1" x14ac:dyDescent="0.3">
      <c r="A214" s="167" t="s">
        <v>271</v>
      </c>
      <c r="B214" s="170" t="s">
        <v>272</v>
      </c>
      <c r="C214" s="107"/>
      <c r="D214" s="107"/>
      <c r="E214" s="107"/>
      <c r="F214" s="107"/>
      <c r="G214" s="107"/>
      <c r="H214" s="107"/>
      <c r="I214" s="107"/>
      <c r="J214" s="107"/>
      <c r="K214" s="107"/>
      <c r="L214" s="107"/>
      <c r="M214" s="171">
        <v>39</v>
      </c>
      <c r="N214" s="171">
        <v>6</v>
      </c>
      <c r="O214" s="171" t="s">
        <v>337</v>
      </c>
      <c r="P214" s="171" t="s">
        <v>337</v>
      </c>
    </row>
    <row r="215" spans="1:16" s="131" customFormat="1" x14ac:dyDescent="0.3">
      <c r="A215" s="167" t="s">
        <v>273</v>
      </c>
      <c r="B215" s="170" t="s">
        <v>274</v>
      </c>
      <c r="C215" s="107"/>
      <c r="D215" s="107"/>
      <c r="E215" s="107"/>
      <c r="F215" s="107"/>
      <c r="G215" s="107"/>
      <c r="H215" s="107"/>
      <c r="I215" s="107"/>
      <c r="J215" s="107"/>
      <c r="K215" s="107"/>
      <c r="L215" s="107"/>
      <c r="M215" s="171">
        <v>20</v>
      </c>
      <c r="N215" s="171">
        <v>22</v>
      </c>
      <c r="O215" s="171">
        <v>12</v>
      </c>
      <c r="P215" s="171">
        <v>14</v>
      </c>
    </row>
    <row r="216" spans="1:16" s="131" customFormat="1" x14ac:dyDescent="0.3">
      <c r="A216" s="167" t="s">
        <v>275</v>
      </c>
      <c r="B216" s="170" t="s">
        <v>276</v>
      </c>
      <c r="C216" s="107"/>
      <c r="D216" s="107"/>
      <c r="E216" s="107"/>
      <c r="F216" s="107"/>
      <c r="G216" s="107"/>
      <c r="H216" s="107"/>
      <c r="I216" s="107"/>
      <c r="J216" s="107"/>
      <c r="K216" s="107"/>
      <c r="L216" s="107"/>
      <c r="M216" s="171" t="s">
        <v>337</v>
      </c>
      <c r="N216" s="171" t="s">
        <v>337</v>
      </c>
      <c r="O216" s="171" t="s">
        <v>337</v>
      </c>
      <c r="P216" s="171" t="s">
        <v>337</v>
      </c>
    </row>
    <row r="217" spans="1:16" s="131" customFormat="1" x14ac:dyDescent="0.3">
      <c r="A217" s="167" t="s">
        <v>277</v>
      </c>
      <c r="B217" s="170" t="s">
        <v>278</v>
      </c>
      <c r="C217" s="107"/>
      <c r="D217" s="107"/>
      <c r="E217" s="107"/>
      <c r="F217" s="107"/>
      <c r="G217" s="107"/>
      <c r="H217" s="107"/>
      <c r="I217" s="107"/>
      <c r="J217" s="107"/>
      <c r="K217" s="107"/>
      <c r="L217" s="107"/>
      <c r="M217" s="171" t="s">
        <v>337</v>
      </c>
      <c r="N217" s="171" t="s">
        <v>337</v>
      </c>
      <c r="O217" s="171" t="s">
        <v>337</v>
      </c>
      <c r="P217" s="171" t="s">
        <v>337</v>
      </c>
    </row>
    <row r="218" spans="1:16" s="131" customFormat="1" x14ac:dyDescent="0.3">
      <c r="A218" s="167" t="s">
        <v>279</v>
      </c>
      <c r="B218" s="170" t="s">
        <v>280</v>
      </c>
      <c r="C218" s="107"/>
      <c r="D218" s="107"/>
      <c r="E218" s="107"/>
      <c r="F218" s="107"/>
      <c r="G218" s="107"/>
      <c r="H218" s="107"/>
      <c r="I218" s="107"/>
      <c r="J218" s="107"/>
      <c r="K218" s="107"/>
      <c r="L218" s="107"/>
      <c r="M218" s="171" t="s">
        <v>337</v>
      </c>
      <c r="N218" s="171" t="s">
        <v>337</v>
      </c>
      <c r="O218" s="171" t="s">
        <v>337</v>
      </c>
      <c r="P218" s="171" t="s">
        <v>337</v>
      </c>
    </row>
    <row r="219" spans="1:16" s="131" customFormat="1" x14ac:dyDescent="0.3">
      <c r="A219" s="167" t="s">
        <v>281</v>
      </c>
      <c r="B219" s="170" t="s">
        <v>282</v>
      </c>
      <c r="C219" s="107"/>
      <c r="D219" s="107"/>
      <c r="E219" s="107"/>
      <c r="F219" s="107"/>
      <c r="G219" s="107"/>
      <c r="H219" s="107"/>
      <c r="I219" s="107"/>
      <c r="J219" s="107"/>
      <c r="K219" s="107"/>
      <c r="L219" s="107"/>
      <c r="M219" s="171" t="s">
        <v>337</v>
      </c>
      <c r="N219" s="171" t="s">
        <v>337</v>
      </c>
      <c r="O219" s="171" t="s">
        <v>337</v>
      </c>
      <c r="P219" s="171" t="s">
        <v>337</v>
      </c>
    </row>
    <row r="220" spans="1:16" s="131" customFormat="1" x14ac:dyDescent="0.3">
      <c r="A220" s="167" t="s">
        <v>283</v>
      </c>
      <c r="B220" s="170" t="s">
        <v>284</v>
      </c>
      <c r="C220" s="107"/>
      <c r="D220" s="107"/>
      <c r="E220" s="107"/>
      <c r="F220" s="107"/>
      <c r="G220" s="107"/>
      <c r="H220" s="107"/>
      <c r="I220" s="107"/>
      <c r="J220" s="107"/>
      <c r="K220" s="107"/>
      <c r="L220" s="107"/>
      <c r="M220" s="171">
        <v>20</v>
      </c>
      <c r="N220" s="171">
        <v>14</v>
      </c>
      <c r="O220" s="171">
        <v>14</v>
      </c>
      <c r="P220" s="171">
        <v>5</v>
      </c>
    </row>
    <row r="221" spans="1:16" s="131" customFormat="1" x14ac:dyDescent="0.3">
      <c r="A221" s="167" t="s">
        <v>285</v>
      </c>
      <c r="B221" s="170" t="s">
        <v>286</v>
      </c>
      <c r="C221" s="107"/>
      <c r="D221" s="107"/>
      <c r="E221" s="107"/>
      <c r="F221" s="107"/>
      <c r="G221" s="107"/>
      <c r="H221" s="107"/>
      <c r="I221" s="107"/>
      <c r="J221" s="107"/>
      <c r="K221" s="107"/>
      <c r="L221" s="107"/>
      <c r="M221" s="171" t="s">
        <v>337</v>
      </c>
      <c r="N221" s="171" t="s">
        <v>337</v>
      </c>
      <c r="O221" s="171" t="s">
        <v>337</v>
      </c>
      <c r="P221" s="171" t="s">
        <v>337</v>
      </c>
    </row>
    <row r="222" spans="1:16" s="131" customFormat="1" x14ac:dyDescent="0.3">
      <c r="A222" s="167" t="s">
        <v>287</v>
      </c>
      <c r="B222" s="170" t="s">
        <v>288</v>
      </c>
      <c r="C222" s="107"/>
      <c r="D222" s="107"/>
      <c r="E222" s="107"/>
      <c r="F222" s="107"/>
      <c r="G222" s="107"/>
      <c r="H222" s="107"/>
      <c r="I222" s="107"/>
      <c r="J222" s="107"/>
      <c r="K222" s="107"/>
      <c r="L222" s="107"/>
      <c r="M222" s="171">
        <v>3</v>
      </c>
      <c r="N222" s="171">
        <v>6</v>
      </c>
      <c r="O222" s="171" t="s">
        <v>337</v>
      </c>
      <c r="P222" s="171" t="s">
        <v>337</v>
      </c>
    </row>
    <row r="223" spans="1:16" s="131" customFormat="1" x14ac:dyDescent="0.3">
      <c r="A223" s="167" t="s">
        <v>289</v>
      </c>
      <c r="B223" s="170" t="s">
        <v>290</v>
      </c>
      <c r="C223" s="107"/>
      <c r="D223" s="107"/>
      <c r="E223" s="107"/>
      <c r="F223" s="107"/>
      <c r="G223" s="107"/>
      <c r="H223" s="107"/>
      <c r="I223" s="107"/>
      <c r="J223" s="107"/>
      <c r="K223" s="107"/>
      <c r="L223" s="107"/>
      <c r="M223" s="171">
        <v>23</v>
      </c>
      <c r="N223" s="171">
        <v>6</v>
      </c>
      <c r="O223" s="171" t="s">
        <v>337</v>
      </c>
      <c r="P223" s="171" t="s">
        <v>337</v>
      </c>
    </row>
    <row r="224" spans="1:16" s="131" customFormat="1" x14ac:dyDescent="0.3">
      <c r="A224" s="167" t="s">
        <v>291</v>
      </c>
      <c r="B224" s="170" t="s">
        <v>292</v>
      </c>
      <c r="C224" s="107"/>
      <c r="D224" s="107"/>
      <c r="E224" s="107"/>
      <c r="F224" s="107"/>
      <c r="G224" s="107"/>
      <c r="H224" s="107"/>
      <c r="I224" s="107"/>
      <c r="J224" s="107"/>
      <c r="K224" s="107"/>
      <c r="L224" s="107"/>
      <c r="M224" s="171" t="s">
        <v>337</v>
      </c>
      <c r="N224" s="171" t="s">
        <v>337</v>
      </c>
      <c r="O224" s="171" t="s">
        <v>337</v>
      </c>
      <c r="P224" s="171" t="s">
        <v>337</v>
      </c>
    </row>
    <row r="225" spans="1:16" s="131" customFormat="1" x14ac:dyDescent="0.3">
      <c r="A225" s="167" t="s">
        <v>293</v>
      </c>
      <c r="B225" s="170" t="s">
        <v>294</v>
      </c>
      <c r="C225" s="107"/>
      <c r="D225" s="107"/>
      <c r="E225" s="107"/>
      <c r="F225" s="107"/>
      <c r="G225" s="107"/>
      <c r="H225" s="107"/>
      <c r="I225" s="107"/>
      <c r="J225" s="107"/>
      <c r="K225" s="107"/>
      <c r="L225" s="107"/>
      <c r="M225" s="171" t="s">
        <v>337</v>
      </c>
      <c r="N225" s="171" t="s">
        <v>337</v>
      </c>
      <c r="O225" s="171" t="s">
        <v>337</v>
      </c>
      <c r="P225" s="171" t="s">
        <v>337</v>
      </c>
    </row>
    <row r="226" spans="1:16" s="131" customFormat="1" x14ac:dyDescent="0.3">
      <c r="A226" s="167" t="s">
        <v>295</v>
      </c>
      <c r="B226" s="170" t="s">
        <v>296</v>
      </c>
      <c r="C226" s="107"/>
      <c r="D226" s="107"/>
      <c r="E226" s="107"/>
      <c r="F226" s="107"/>
      <c r="G226" s="107"/>
      <c r="H226" s="107"/>
      <c r="I226" s="107"/>
      <c r="J226" s="107"/>
      <c r="K226" s="107"/>
      <c r="L226" s="107"/>
      <c r="M226" s="171" t="s">
        <v>337</v>
      </c>
      <c r="N226" s="171" t="s">
        <v>337</v>
      </c>
      <c r="O226" s="171" t="s">
        <v>337</v>
      </c>
      <c r="P226" s="171" t="s">
        <v>337</v>
      </c>
    </row>
    <row r="227" spans="1:16" s="131" customFormat="1" x14ac:dyDescent="0.3">
      <c r="A227" s="167" t="s">
        <v>297</v>
      </c>
      <c r="B227" s="170" t="s">
        <v>298</v>
      </c>
      <c r="C227" s="107"/>
      <c r="D227" s="107"/>
      <c r="E227" s="107"/>
      <c r="F227" s="107"/>
      <c r="G227" s="107"/>
      <c r="H227" s="107"/>
      <c r="I227" s="107"/>
      <c r="J227" s="107"/>
      <c r="K227" s="107"/>
      <c r="L227" s="107"/>
      <c r="M227" s="171" t="s">
        <v>337</v>
      </c>
      <c r="N227" s="171">
        <v>2</v>
      </c>
      <c r="O227" s="171" t="s">
        <v>337</v>
      </c>
      <c r="P227" s="171" t="s">
        <v>337</v>
      </c>
    </row>
    <row r="228" spans="1:16" s="131" customFormat="1" x14ac:dyDescent="0.3">
      <c r="A228" s="167" t="s">
        <v>299</v>
      </c>
      <c r="B228" s="170" t="s">
        <v>300</v>
      </c>
      <c r="C228" s="107"/>
      <c r="D228" s="107"/>
      <c r="E228" s="107"/>
      <c r="F228" s="107"/>
      <c r="G228" s="107"/>
      <c r="H228" s="107"/>
      <c r="I228" s="107"/>
      <c r="J228" s="107"/>
      <c r="K228" s="107"/>
      <c r="L228" s="107"/>
      <c r="M228" s="171" t="s">
        <v>337</v>
      </c>
      <c r="N228" s="171" t="s">
        <v>337</v>
      </c>
      <c r="O228" s="171" t="s">
        <v>337</v>
      </c>
      <c r="P228" s="171" t="s">
        <v>337</v>
      </c>
    </row>
    <row r="229" spans="1:16" s="131" customFormat="1" x14ac:dyDescent="0.3">
      <c r="A229" s="167" t="s">
        <v>301</v>
      </c>
      <c r="B229" s="170" t="s">
        <v>302</v>
      </c>
      <c r="C229" s="107"/>
      <c r="D229" s="107"/>
      <c r="E229" s="107"/>
      <c r="F229" s="107"/>
      <c r="G229" s="107"/>
      <c r="H229" s="107"/>
      <c r="I229" s="107"/>
      <c r="J229" s="107"/>
      <c r="K229" s="107"/>
      <c r="L229" s="107"/>
      <c r="M229" s="171">
        <v>10</v>
      </c>
      <c r="N229" s="171" t="s">
        <v>337</v>
      </c>
      <c r="O229" s="171">
        <v>34</v>
      </c>
      <c r="P229" s="171" t="s">
        <v>337</v>
      </c>
    </row>
    <row r="230" spans="1:16" s="131" customFormat="1" x14ac:dyDescent="0.3">
      <c r="A230" s="170" t="s">
        <v>303</v>
      </c>
      <c r="B230" s="170" t="s">
        <v>304</v>
      </c>
      <c r="C230" s="107"/>
      <c r="D230" s="107"/>
      <c r="E230" s="107"/>
      <c r="F230" s="107"/>
      <c r="G230" s="107"/>
      <c r="H230" s="107"/>
      <c r="I230" s="107"/>
      <c r="J230" s="107"/>
      <c r="K230" s="107"/>
      <c r="L230" s="107"/>
      <c r="M230" s="171">
        <v>19</v>
      </c>
      <c r="N230" s="171">
        <v>14</v>
      </c>
      <c r="O230" s="171">
        <v>14</v>
      </c>
      <c r="P230" s="171">
        <v>12</v>
      </c>
    </row>
    <row r="231" spans="1:16" s="131" customFormat="1" x14ac:dyDescent="0.3">
      <c r="A231" s="130" t="s">
        <v>317</v>
      </c>
      <c r="B231" s="130" t="s">
        <v>318</v>
      </c>
      <c r="C231" s="107"/>
      <c r="D231" s="107"/>
      <c r="E231" s="107"/>
      <c r="F231" s="107"/>
      <c r="G231" s="107"/>
      <c r="H231" s="107"/>
      <c r="I231" s="107"/>
      <c r="J231" s="107"/>
      <c r="K231" s="107"/>
      <c r="L231" s="107"/>
    </row>
    <row r="232" spans="1:16" s="131" customFormat="1" x14ac:dyDescent="0.3">
      <c r="A232" s="130" t="s">
        <v>319</v>
      </c>
      <c r="B232" s="130" t="s">
        <v>320</v>
      </c>
      <c r="C232" s="107"/>
      <c r="D232" s="107"/>
      <c r="E232" s="107"/>
      <c r="F232" s="107"/>
      <c r="G232" s="107"/>
      <c r="H232" s="107"/>
      <c r="I232" s="107"/>
      <c r="J232" s="107"/>
      <c r="K232" s="107"/>
      <c r="L232" s="107"/>
    </row>
    <row r="233" spans="1:16" s="131" customFormat="1" x14ac:dyDescent="0.3">
      <c r="A233" s="130" t="s">
        <v>4</v>
      </c>
      <c r="B233" s="130" t="s">
        <v>321</v>
      </c>
      <c r="C233" s="107"/>
      <c r="D233" s="107"/>
      <c r="E233" s="107"/>
      <c r="F233" s="107"/>
      <c r="G233" s="107"/>
      <c r="H233" s="107"/>
      <c r="I233" s="107"/>
      <c r="J233" s="107"/>
      <c r="K233" s="107"/>
      <c r="L233" s="107"/>
    </row>
    <row r="234" spans="1:16" s="131" customFormat="1" x14ac:dyDescent="0.3">
      <c r="A234" s="130"/>
      <c r="B234" s="130"/>
      <c r="C234" s="107"/>
      <c r="D234" s="107"/>
      <c r="E234" s="107"/>
      <c r="F234" s="107"/>
      <c r="G234" s="107"/>
      <c r="H234" s="107"/>
      <c r="I234" s="107"/>
      <c r="J234" s="107"/>
      <c r="K234" s="107"/>
      <c r="L234" s="10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V122"/>
  <sheetViews>
    <sheetView topLeftCell="A94" workbookViewId="0">
      <selection activeCell="A117" sqref="A115:XFD117"/>
    </sheetView>
  </sheetViews>
  <sheetFormatPr defaultColWidth="10.88671875" defaultRowHeight="14.4" x14ac:dyDescent="0.3"/>
  <cols>
    <col min="1" max="1" width="33.44140625" style="8" customWidth="1"/>
    <col min="2" max="2" width="10.88671875" style="8"/>
    <col min="3" max="3" width="10.109375" style="8" bestFit="1" customWidth="1"/>
    <col min="4" max="5" width="9.109375" style="8" bestFit="1" customWidth="1"/>
    <col min="6" max="18" width="7.33203125" style="8" customWidth="1"/>
    <col min="19" max="19" width="9.109375" style="8" bestFit="1" customWidth="1"/>
    <col min="20" max="22" width="9.109375" style="8" customWidth="1"/>
    <col min="23" max="23" width="12.109375" style="8" bestFit="1" customWidth="1"/>
    <col min="24" max="24" width="10.33203125" style="8" bestFit="1" customWidth="1"/>
    <col min="25" max="25" width="9.109375" style="8" customWidth="1"/>
    <col min="26" max="26" width="11" style="8" bestFit="1" customWidth="1"/>
    <col min="27" max="116" width="7.33203125" style="8" bestFit="1" customWidth="1"/>
    <col min="117" max="125" width="6.5546875" style="8" bestFit="1" customWidth="1"/>
    <col min="126" max="126" width="15.33203125" style="8" bestFit="1" customWidth="1"/>
    <col min="127" max="16384" width="10.88671875" style="8"/>
  </cols>
  <sheetData>
    <row r="1" spans="1:126" x14ac:dyDescent="0.3">
      <c r="A1" s="10" t="s">
        <v>391</v>
      </c>
    </row>
    <row r="2" spans="1:126" x14ac:dyDescent="0.3">
      <c r="A2" s="8" t="s">
        <v>42</v>
      </c>
      <c r="B2" s="8" t="s">
        <v>76</v>
      </c>
      <c r="C2" s="11" t="s">
        <v>7</v>
      </c>
      <c r="D2" s="15" t="s">
        <v>392</v>
      </c>
      <c r="E2" s="16" t="s">
        <v>393</v>
      </c>
      <c r="F2" s="15" t="s">
        <v>394</v>
      </c>
      <c r="G2" s="15" t="s">
        <v>395</v>
      </c>
      <c r="H2" s="15" t="s">
        <v>396</v>
      </c>
      <c r="I2" s="15" t="s">
        <v>397</v>
      </c>
      <c r="J2" s="15" t="s">
        <v>398</v>
      </c>
      <c r="K2" s="15" t="s">
        <v>399</v>
      </c>
      <c r="L2" s="15" t="s">
        <v>400</v>
      </c>
      <c r="M2" s="15" t="s">
        <v>401</v>
      </c>
      <c r="N2" s="15" t="s">
        <v>402</v>
      </c>
      <c r="O2" s="15" t="s">
        <v>403</v>
      </c>
      <c r="P2" s="15" t="s">
        <v>404</v>
      </c>
      <c r="Q2" s="15" t="s">
        <v>405</v>
      </c>
      <c r="R2" s="15" t="s">
        <v>406</v>
      </c>
      <c r="S2" s="15" t="s">
        <v>407</v>
      </c>
      <c r="T2" s="15" t="s">
        <v>408</v>
      </c>
      <c r="U2" s="15" t="s">
        <v>409</v>
      </c>
      <c r="V2" s="15" t="s">
        <v>410</v>
      </c>
      <c r="W2" s="15" t="s">
        <v>411</v>
      </c>
      <c r="X2" s="15" t="s">
        <v>412</v>
      </c>
      <c r="Y2" s="15" t="s">
        <v>413</v>
      </c>
      <c r="Z2" s="11" t="s">
        <v>414</v>
      </c>
      <c r="AA2" s="11" t="s">
        <v>415</v>
      </c>
      <c r="AB2" s="11" t="s">
        <v>416</v>
      </c>
      <c r="AC2" s="11" t="s">
        <v>417</v>
      </c>
      <c r="AD2" s="11" t="s">
        <v>418</v>
      </c>
      <c r="AE2" s="11" t="s">
        <v>419</v>
      </c>
      <c r="AF2" s="11" t="s">
        <v>420</v>
      </c>
      <c r="AG2" s="11" t="s">
        <v>421</v>
      </c>
      <c r="AH2" s="11" t="s">
        <v>422</v>
      </c>
      <c r="AI2" s="11" t="s">
        <v>423</v>
      </c>
      <c r="AJ2" s="11" t="s">
        <v>424</v>
      </c>
      <c r="AK2" s="11" t="s">
        <v>425</v>
      </c>
      <c r="AL2" s="11" t="s">
        <v>426</v>
      </c>
      <c r="AM2" s="11" t="s">
        <v>427</v>
      </c>
      <c r="AN2" s="11" t="s">
        <v>428</v>
      </c>
      <c r="AO2" s="11" t="s">
        <v>429</v>
      </c>
      <c r="AP2" s="11" t="s">
        <v>430</v>
      </c>
      <c r="AQ2" s="11" t="s">
        <v>431</v>
      </c>
      <c r="AR2" s="11" t="s">
        <v>432</v>
      </c>
      <c r="AS2" s="11" t="s">
        <v>433</v>
      </c>
      <c r="AT2" s="11" t="s">
        <v>434</v>
      </c>
      <c r="AU2" s="11" t="s">
        <v>435</v>
      </c>
      <c r="AV2" s="11" t="s">
        <v>436</v>
      </c>
      <c r="AW2" s="11" t="s">
        <v>437</v>
      </c>
      <c r="AX2" s="11" t="s">
        <v>438</v>
      </c>
      <c r="AY2" s="11" t="s">
        <v>439</v>
      </c>
      <c r="AZ2" s="11" t="s">
        <v>440</v>
      </c>
      <c r="BA2" s="11" t="s">
        <v>441</v>
      </c>
      <c r="BB2" s="11" t="s">
        <v>442</v>
      </c>
      <c r="BC2" s="11" t="s">
        <v>443</v>
      </c>
      <c r="BD2" s="11" t="s">
        <v>444</v>
      </c>
      <c r="BE2" s="11" t="s">
        <v>445</v>
      </c>
      <c r="BF2" s="11" t="s">
        <v>446</v>
      </c>
      <c r="BG2" s="11" t="s">
        <v>447</v>
      </c>
      <c r="BH2" s="11" t="s">
        <v>448</v>
      </c>
      <c r="BI2" s="11" t="s">
        <v>449</v>
      </c>
      <c r="BJ2" s="11" t="s">
        <v>450</v>
      </c>
      <c r="BK2" s="11" t="s">
        <v>451</v>
      </c>
      <c r="BL2" s="11" t="s">
        <v>452</v>
      </c>
      <c r="BM2" s="11" t="s">
        <v>453</v>
      </c>
      <c r="BN2" s="11" t="s">
        <v>454</v>
      </c>
      <c r="BO2" s="11" t="s">
        <v>455</v>
      </c>
      <c r="BP2" s="11" t="s">
        <v>456</v>
      </c>
      <c r="BQ2" s="11" t="s">
        <v>457</v>
      </c>
      <c r="BR2" s="11" t="s">
        <v>458</v>
      </c>
      <c r="BS2" s="11" t="s">
        <v>459</v>
      </c>
      <c r="BT2" s="11" t="s">
        <v>460</v>
      </c>
      <c r="BU2" s="11" t="s">
        <v>461</v>
      </c>
      <c r="BV2" s="11" t="s">
        <v>462</v>
      </c>
      <c r="BW2" s="11" t="s">
        <v>463</v>
      </c>
      <c r="BX2" s="11" t="s">
        <v>464</v>
      </c>
      <c r="BY2" s="11" t="s">
        <v>465</v>
      </c>
      <c r="BZ2" s="11" t="s">
        <v>466</v>
      </c>
      <c r="CA2" s="11" t="s">
        <v>467</v>
      </c>
      <c r="CB2" s="11" t="s">
        <v>468</v>
      </c>
      <c r="CC2" s="11" t="s">
        <v>469</v>
      </c>
      <c r="CD2" s="11" t="s">
        <v>470</v>
      </c>
      <c r="CE2" s="11" t="s">
        <v>471</v>
      </c>
      <c r="CF2" s="11" t="s">
        <v>472</v>
      </c>
      <c r="CG2" s="11" t="s">
        <v>473</v>
      </c>
      <c r="CH2" s="11" t="s">
        <v>474</v>
      </c>
      <c r="CI2" s="11" t="s">
        <v>475</v>
      </c>
      <c r="CJ2" s="11" t="s">
        <v>476</v>
      </c>
      <c r="CK2" s="11" t="s">
        <v>477</v>
      </c>
      <c r="CL2" s="11" t="s">
        <v>478</v>
      </c>
      <c r="CM2" s="11" t="s">
        <v>479</v>
      </c>
      <c r="CN2" s="11" t="s">
        <v>480</v>
      </c>
      <c r="CO2" s="11" t="s">
        <v>481</v>
      </c>
      <c r="CP2" s="11" t="s">
        <v>482</v>
      </c>
      <c r="CQ2" s="11" t="s">
        <v>483</v>
      </c>
      <c r="CR2" s="11" t="s">
        <v>484</v>
      </c>
      <c r="CS2" s="11" t="s">
        <v>485</v>
      </c>
      <c r="CT2" s="11" t="s">
        <v>486</v>
      </c>
      <c r="CU2" s="11" t="s">
        <v>487</v>
      </c>
      <c r="CV2" s="11" t="s">
        <v>488</v>
      </c>
      <c r="CW2" s="11" t="s">
        <v>489</v>
      </c>
      <c r="CX2" s="11" t="s">
        <v>490</v>
      </c>
      <c r="CY2" s="11" t="s">
        <v>491</v>
      </c>
      <c r="CZ2" s="11" t="s">
        <v>492</v>
      </c>
      <c r="DA2" s="11" t="s">
        <v>493</v>
      </c>
      <c r="DB2" s="11" t="s">
        <v>494</v>
      </c>
      <c r="DC2" s="11" t="s">
        <v>495</v>
      </c>
      <c r="DD2" s="11" t="s">
        <v>496</v>
      </c>
      <c r="DE2" s="11" t="s">
        <v>497</v>
      </c>
      <c r="DF2" s="11" t="s">
        <v>498</v>
      </c>
      <c r="DG2" s="11" t="s">
        <v>499</v>
      </c>
      <c r="DH2" s="11" t="s">
        <v>500</v>
      </c>
      <c r="DI2" s="11" t="s">
        <v>501</v>
      </c>
      <c r="DJ2" s="11" t="s">
        <v>502</v>
      </c>
      <c r="DK2" s="11" t="s">
        <v>503</v>
      </c>
      <c r="DL2" s="11" t="s">
        <v>504</v>
      </c>
      <c r="DM2" s="11" t="s">
        <v>505</v>
      </c>
      <c r="DN2" s="11" t="s">
        <v>506</v>
      </c>
      <c r="DO2" s="11" t="s">
        <v>507</v>
      </c>
      <c r="DP2" s="11" t="s">
        <v>508</v>
      </c>
      <c r="DQ2" s="11" t="s">
        <v>509</v>
      </c>
      <c r="DR2" s="11" t="s">
        <v>510</v>
      </c>
      <c r="DS2" s="11" t="s">
        <v>511</v>
      </c>
      <c r="DT2" s="11" t="s">
        <v>512</v>
      </c>
      <c r="DU2" s="11" t="s">
        <v>513</v>
      </c>
      <c r="DV2" s="11" t="s">
        <v>514</v>
      </c>
    </row>
    <row r="3" spans="1:126" x14ac:dyDescent="0.3">
      <c r="A3" s="164" t="s">
        <v>77</v>
      </c>
      <c r="B3" s="8" t="s">
        <v>78</v>
      </c>
      <c r="C3" s="17">
        <v>1411</v>
      </c>
      <c r="D3" s="18">
        <f t="shared" ref="D3:D4" si="0">SUM(Z3:AD3)/C3</f>
        <v>4.5357902197023389E-2</v>
      </c>
      <c r="E3" s="18">
        <f t="shared" ref="E3:E4" si="1">SUM(AE3:AI3)/C3</f>
        <v>3.3309709425939048E-2</v>
      </c>
      <c r="F3" s="18">
        <f t="shared" ref="F3:F4" si="2">SUM(AJ3:AN3)/C3</f>
        <v>4.5357902197023389E-2</v>
      </c>
      <c r="G3" s="18">
        <f t="shared" ref="G3:G4" si="3">SUM(AO3:AS3)/C3</f>
        <v>3.543586109142452E-2</v>
      </c>
      <c r="H3" s="18">
        <f t="shared" ref="H3:H4" si="4">SUM(AT3:AX3)/C3</f>
        <v>4.3231750531537917E-2</v>
      </c>
      <c r="I3" s="18">
        <f t="shared" ref="I3:I4" si="5">SUM(AY3:BC3)/C3</f>
        <v>2.6931254429482635E-2</v>
      </c>
      <c r="J3" s="18">
        <f t="shared" ref="J3:J4" si="6">SUM(BD3:BH3)/C3</f>
        <v>3.8270729978738482E-2</v>
      </c>
      <c r="K3" s="18">
        <f t="shared" ref="K3:K4" si="7">SUM(BI3:BM3)/C3</f>
        <v>4.3940467753366408E-2</v>
      </c>
      <c r="L3" s="18">
        <f t="shared" ref="L3:L4" si="8">SUM(BN3:BR3)/C3</f>
        <v>5.4571226080793761E-2</v>
      </c>
      <c r="M3" s="18">
        <f t="shared" ref="M3:M4" si="9">SUM(BS3:BW3)/C3</f>
        <v>4.9610205527994333E-2</v>
      </c>
      <c r="N3" s="18">
        <f t="shared" ref="N3:N4" si="10">SUM(BX3:CB3)/C3</f>
        <v>5.386250885896527E-2</v>
      </c>
      <c r="O3" s="18">
        <f t="shared" ref="O3:O4" si="11">SUM(CC3:CG3)/C3</f>
        <v>6.5201984408221114E-2</v>
      </c>
      <c r="P3" s="18">
        <f t="shared" ref="P3:P4" si="12">SUM(CH3:CL3)/C3</f>
        <v>0.10205527994330262</v>
      </c>
      <c r="Q3" s="18">
        <f t="shared" ref="Q3:Q4" si="13">SUM(CM3:CQ3)/C3</f>
        <v>9.7094259390503188E-2</v>
      </c>
      <c r="R3" s="18">
        <f t="shared" ref="R3:R4" si="14">SUM(CR3:CV3)/C3</f>
        <v>8.6463501063075834E-2</v>
      </c>
      <c r="S3" s="18">
        <f t="shared" ref="S3:S4" si="15">SUM(CW3:DV3)/C3</f>
        <v>0.17930545712260809</v>
      </c>
      <c r="T3" s="18">
        <f t="shared" ref="T3:V4" si="16">W3/$C3</f>
        <v>0.13961729270021261</v>
      </c>
      <c r="U3" s="18">
        <f t="shared" si="16"/>
        <v>0.49751948972360027</v>
      </c>
      <c r="V3" s="18">
        <f t="shared" si="16"/>
        <v>0.36286321757618711</v>
      </c>
      <c r="W3" s="17">
        <f t="shared" ref="W3:W4" si="17">SUM(Z3:AP3)</f>
        <v>197</v>
      </c>
      <c r="X3" s="17">
        <f t="shared" ref="X3:X4" si="18">SUM(AQ3:CL3)</f>
        <v>702</v>
      </c>
      <c r="Y3" s="17">
        <f t="shared" ref="Y3:Y4" si="19">SUM(CM3:DV3)</f>
        <v>512</v>
      </c>
      <c r="Z3" s="17">
        <v>8</v>
      </c>
      <c r="AA3" s="17">
        <v>19</v>
      </c>
      <c r="AB3" s="17">
        <v>11</v>
      </c>
      <c r="AC3" s="17">
        <v>14</v>
      </c>
      <c r="AD3" s="17">
        <v>12</v>
      </c>
      <c r="AE3" s="17">
        <v>8</v>
      </c>
      <c r="AF3" s="17">
        <v>8</v>
      </c>
      <c r="AG3" s="17">
        <v>16</v>
      </c>
      <c r="AH3" s="17">
        <v>7</v>
      </c>
      <c r="AI3" s="17">
        <v>8</v>
      </c>
      <c r="AJ3" s="17">
        <v>16</v>
      </c>
      <c r="AK3" s="17">
        <v>10</v>
      </c>
      <c r="AL3" s="17">
        <v>9</v>
      </c>
      <c r="AM3" s="17">
        <v>12</v>
      </c>
      <c r="AN3" s="17">
        <v>17</v>
      </c>
      <c r="AO3" s="17">
        <v>11</v>
      </c>
      <c r="AP3" s="17">
        <v>11</v>
      </c>
      <c r="AQ3" s="17">
        <v>10</v>
      </c>
      <c r="AR3" s="17">
        <v>9</v>
      </c>
      <c r="AS3" s="17">
        <v>9</v>
      </c>
      <c r="AT3" s="17">
        <v>6</v>
      </c>
      <c r="AU3" s="17">
        <v>15</v>
      </c>
      <c r="AV3" s="17">
        <v>13</v>
      </c>
      <c r="AW3" s="17">
        <v>17</v>
      </c>
      <c r="AX3" s="17">
        <v>10</v>
      </c>
      <c r="AY3" s="17">
        <v>11</v>
      </c>
      <c r="AZ3" s="17">
        <v>5</v>
      </c>
      <c r="BA3" s="17">
        <v>9</v>
      </c>
      <c r="BB3" s="17">
        <v>6</v>
      </c>
      <c r="BC3" s="17">
        <v>7</v>
      </c>
      <c r="BD3" s="17">
        <v>11</v>
      </c>
      <c r="BE3" s="17">
        <v>10</v>
      </c>
      <c r="BF3" s="17">
        <v>12</v>
      </c>
      <c r="BG3" s="17">
        <v>10</v>
      </c>
      <c r="BH3" s="17">
        <v>11</v>
      </c>
      <c r="BI3" s="17">
        <v>10</v>
      </c>
      <c r="BJ3" s="17">
        <v>12</v>
      </c>
      <c r="BK3" s="17">
        <v>17</v>
      </c>
      <c r="BL3" s="17">
        <v>15</v>
      </c>
      <c r="BM3" s="17">
        <v>8</v>
      </c>
      <c r="BN3" s="17">
        <v>21</v>
      </c>
      <c r="BO3" s="17">
        <v>14</v>
      </c>
      <c r="BP3" s="17">
        <v>15</v>
      </c>
      <c r="BQ3" s="17">
        <v>16</v>
      </c>
      <c r="BR3" s="17">
        <v>11</v>
      </c>
      <c r="BS3" s="17">
        <v>12</v>
      </c>
      <c r="BT3" s="17">
        <v>20</v>
      </c>
      <c r="BU3" s="17">
        <v>9</v>
      </c>
      <c r="BV3" s="17">
        <v>15</v>
      </c>
      <c r="BW3" s="17">
        <v>14</v>
      </c>
      <c r="BX3" s="17">
        <v>16</v>
      </c>
      <c r="BY3" s="17">
        <v>10</v>
      </c>
      <c r="BZ3" s="17">
        <v>17</v>
      </c>
      <c r="CA3" s="17">
        <v>16</v>
      </c>
      <c r="CB3" s="17">
        <v>17</v>
      </c>
      <c r="CC3" s="17">
        <v>17</v>
      </c>
      <c r="CD3" s="17">
        <v>17</v>
      </c>
      <c r="CE3" s="17">
        <v>17</v>
      </c>
      <c r="CF3" s="17">
        <v>24</v>
      </c>
      <c r="CG3" s="17">
        <v>17</v>
      </c>
      <c r="CH3" s="17">
        <v>23</v>
      </c>
      <c r="CI3" s="17">
        <v>20</v>
      </c>
      <c r="CJ3" s="17">
        <v>17</v>
      </c>
      <c r="CK3" s="17">
        <v>40</v>
      </c>
      <c r="CL3" s="17">
        <v>44</v>
      </c>
      <c r="CM3" s="17">
        <v>34</v>
      </c>
      <c r="CN3" s="17">
        <v>35</v>
      </c>
      <c r="CO3" s="17">
        <v>19</v>
      </c>
      <c r="CP3" s="17">
        <v>28</v>
      </c>
      <c r="CQ3" s="17">
        <v>21</v>
      </c>
      <c r="CR3" s="17">
        <v>22</v>
      </c>
      <c r="CS3" s="17">
        <v>32</v>
      </c>
      <c r="CT3" s="17">
        <v>25</v>
      </c>
      <c r="CU3" s="17">
        <v>19</v>
      </c>
      <c r="CV3" s="17">
        <v>24</v>
      </c>
      <c r="CW3" s="17">
        <v>24</v>
      </c>
      <c r="CX3" s="17">
        <v>21</v>
      </c>
      <c r="CY3" s="17">
        <v>20</v>
      </c>
      <c r="CZ3" s="17">
        <v>20</v>
      </c>
      <c r="DA3" s="17">
        <v>17</v>
      </c>
      <c r="DB3" s="17">
        <v>16</v>
      </c>
      <c r="DC3" s="17">
        <v>17</v>
      </c>
      <c r="DD3" s="17">
        <v>14</v>
      </c>
      <c r="DE3" s="17">
        <v>13</v>
      </c>
      <c r="DF3" s="17">
        <v>17</v>
      </c>
      <c r="DG3" s="17">
        <v>8</v>
      </c>
      <c r="DH3" s="17">
        <v>10</v>
      </c>
      <c r="DI3" s="17">
        <v>13</v>
      </c>
      <c r="DJ3" s="17">
        <v>12</v>
      </c>
      <c r="DK3" s="17">
        <v>6</v>
      </c>
      <c r="DL3" s="17">
        <v>7</v>
      </c>
      <c r="DM3" s="17">
        <v>7</v>
      </c>
      <c r="DN3" s="17">
        <v>3</v>
      </c>
      <c r="DO3" s="17">
        <v>3</v>
      </c>
      <c r="DP3" s="17">
        <v>2</v>
      </c>
      <c r="DQ3" s="17">
        <v>0</v>
      </c>
      <c r="DR3" s="17">
        <v>0</v>
      </c>
      <c r="DS3" s="17">
        <v>1</v>
      </c>
      <c r="DT3" s="17">
        <v>0</v>
      </c>
      <c r="DU3" s="17">
        <v>2</v>
      </c>
      <c r="DV3" s="17">
        <v>0</v>
      </c>
    </row>
    <row r="4" spans="1:126" x14ac:dyDescent="0.3">
      <c r="A4" s="164" t="s">
        <v>79</v>
      </c>
      <c r="B4" s="8" t="s">
        <v>80</v>
      </c>
      <c r="C4" s="17">
        <v>10482</v>
      </c>
      <c r="D4" s="18">
        <f t="shared" si="0"/>
        <v>5.5714558290402595E-2</v>
      </c>
      <c r="E4" s="18">
        <f t="shared" si="1"/>
        <v>4.8368631940469378E-2</v>
      </c>
      <c r="F4" s="18">
        <f t="shared" si="2"/>
        <v>6.0484640335813779E-2</v>
      </c>
      <c r="G4" s="18">
        <f t="shared" si="3"/>
        <v>6.2392673153978249E-2</v>
      </c>
      <c r="H4" s="18">
        <f t="shared" si="4"/>
        <v>5.1326082808624308E-2</v>
      </c>
      <c r="I4" s="18">
        <f t="shared" si="5"/>
        <v>5.9053615722190422E-2</v>
      </c>
      <c r="J4" s="18">
        <f t="shared" si="6"/>
        <v>6.0198435413089106E-2</v>
      </c>
      <c r="K4" s="18">
        <f t="shared" si="7"/>
        <v>6.1057050181263117E-2</v>
      </c>
      <c r="L4" s="18">
        <f t="shared" si="8"/>
        <v>7.450868154932265E-2</v>
      </c>
      <c r="M4" s="18">
        <f t="shared" si="9"/>
        <v>7.6035107803854224E-2</v>
      </c>
      <c r="N4" s="18">
        <f t="shared" si="10"/>
        <v>6.0770845258538445E-2</v>
      </c>
      <c r="O4" s="18">
        <f t="shared" si="11"/>
        <v>5.4855943522228584E-2</v>
      </c>
      <c r="P4" s="18">
        <f t="shared" si="12"/>
        <v>6.5063919099408507E-2</v>
      </c>
      <c r="Q4" s="18">
        <f t="shared" si="13"/>
        <v>5.5905361572219044E-2</v>
      </c>
      <c r="R4" s="18">
        <f t="shared" si="14"/>
        <v>4.5411181072314441E-2</v>
      </c>
      <c r="S4" s="18">
        <f t="shared" si="15"/>
        <v>0.10885327227628315</v>
      </c>
      <c r="T4" s="18">
        <f t="shared" si="16"/>
        <v>0.19290211791642817</v>
      </c>
      <c r="U4" s="18">
        <f t="shared" si="16"/>
        <v>0.59692806716275515</v>
      </c>
      <c r="V4" s="18">
        <f t="shared" si="16"/>
        <v>0.21016981492081663</v>
      </c>
      <c r="W4" s="17">
        <f t="shared" si="17"/>
        <v>2022</v>
      </c>
      <c r="X4" s="17">
        <f t="shared" si="18"/>
        <v>6257</v>
      </c>
      <c r="Y4" s="17">
        <f t="shared" si="19"/>
        <v>2203</v>
      </c>
      <c r="Z4" s="17">
        <v>132</v>
      </c>
      <c r="AA4" s="17">
        <v>106</v>
      </c>
      <c r="AB4" s="17">
        <v>119</v>
      </c>
      <c r="AC4" s="17">
        <v>126</v>
      </c>
      <c r="AD4" s="17">
        <v>101</v>
      </c>
      <c r="AE4" s="17">
        <v>110</v>
      </c>
      <c r="AF4" s="17">
        <v>92</v>
      </c>
      <c r="AG4" s="17">
        <v>98</v>
      </c>
      <c r="AH4" s="17">
        <v>105</v>
      </c>
      <c r="AI4" s="17">
        <v>102</v>
      </c>
      <c r="AJ4" s="17">
        <v>119</v>
      </c>
      <c r="AK4" s="17">
        <v>116</v>
      </c>
      <c r="AL4" s="17">
        <v>139</v>
      </c>
      <c r="AM4" s="17">
        <v>134</v>
      </c>
      <c r="AN4" s="17">
        <v>126</v>
      </c>
      <c r="AO4" s="17">
        <v>159</v>
      </c>
      <c r="AP4" s="17">
        <v>138</v>
      </c>
      <c r="AQ4" s="17">
        <v>142</v>
      </c>
      <c r="AR4" s="17">
        <v>119</v>
      </c>
      <c r="AS4" s="17">
        <v>96</v>
      </c>
      <c r="AT4" s="17">
        <v>98</v>
      </c>
      <c r="AU4" s="17">
        <v>89</v>
      </c>
      <c r="AV4" s="17">
        <v>116</v>
      </c>
      <c r="AW4" s="17">
        <v>113</v>
      </c>
      <c r="AX4" s="17">
        <v>122</v>
      </c>
      <c r="AY4" s="17">
        <v>108</v>
      </c>
      <c r="AZ4" s="17">
        <v>125</v>
      </c>
      <c r="BA4" s="17">
        <v>130</v>
      </c>
      <c r="BB4" s="17">
        <v>127</v>
      </c>
      <c r="BC4" s="17">
        <v>129</v>
      </c>
      <c r="BD4" s="17">
        <v>123</v>
      </c>
      <c r="BE4" s="17">
        <v>137</v>
      </c>
      <c r="BF4" s="17">
        <v>136</v>
      </c>
      <c r="BG4" s="17">
        <v>121</v>
      </c>
      <c r="BH4" s="17">
        <v>114</v>
      </c>
      <c r="BI4" s="17">
        <v>117</v>
      </c>
      <c r="BJ4" s="17">
        <v>128</v>
      </c>
      <c r="BK4" s="17">
        <v>119</v>
      </c>
      <c r="BL4" s="17">
        <v>138</v>
      </c>
      <c r="BM4" s="17">
        <v>138</v>
      </c>
      <c r="BN4" s="17">
        <v>158</v>
      </c>
      <c r="BO4" s="17">
        <v>151</v>
      </c>
      <c r="BP4" s="17">
        <v>173</v>
      </c>
      <c r="BQ4" s="17">
        <v>133</v>
      </c>
      <c r="BR4" s="17">
        <v>166</v>
      </c>
      <c r="BS4" s="17">
        <v>170</v>
      </c>
      <c r="BT4" s="17">
        <v>152</v>
      </c>
      <c r="BU4" s="17">
        <v>178</v>
      </c>
      <c r="BV4" s="17">
        <v>140</v>
      </c>
      <c r="BW4" s="17">
        <v>157</v>
      </c>
      <c r="BX4" s="17">
        <v>142</v>
      </c>
      <c r="BY4" s="17">
        <v>111</v>
      </c>
      <c r="BZ4" s="17">
        <v>148</v>
      </c>
      <c r="CA4" s="17">
        <v>122</v>
      </c>
      <c r="CB4" s="17">
        <v>114</v>
      </c>
      <c r="CC4" s="17">
        <v>105</v>
      </c>
      <c r="CD4" s="17">
        <v>118</v>
      </c>
      <c r="CE4" s="17">
        <v>144</v>
      </c>
      <c r="CF4" s="17">
        <v>101</v>
      </c>
      <c r="CG4" s="17">
        <v>107</v>
      </c>
      <c r="CH4" s="17">
        <v>114</v>
      </c>
      <c r="CI4" s="17">
        <v>138</v>
      </c>
      <c r="CJ4" s="17">
        <v>135</v>
      </c>
      <c r="CK4" s="17">
        <v>148</v>
      </c>
      <c r="CL4" s="17">
        <v>147</v>
      </c>
      <c r="CM4" s="17">
        <v>99</v>
      </c>
      <c r="CN4" s="17">
        <v>134</v>
      </c>
      <c r="CO4" s="17">
        <v>126</v>
      </c>
      <c r="CP4" s="17">
        <v>135</v>
      </c>
      <c r="CQ4" s="17">
        <v>92</v>
      </c>
      <c r="CR4" s="17">
        <v>109</v>
      </c>
      <c r="CS4" s="17">
        <v>88</v>
      </c>
      <c r="CT4" s="17">
        <v>87</v>
      </c>
      <c r="CU4" s="17">
        <v>81</v>
      </c>
      <c r="CV4" s="17">
        <v>111</v>
      </c>
      <c r="CW4" s="17">
        <v>92</v>
      </c>
      <c r="CX4" s="17">
        <v>80</v>
      </c>
      <c r="CY4" s="17">
        <v>64</v>
      </c>
      <c r="CZ4" s="17">
        <v>89</v>
      </c>
      <c r="DA4" s="17">
        <v>86</v>
      </c>
      <c r="DB4" s="17">
        <v>82</v>
      </c>
      <c r="DC4" s="17">
        <v>85</v>
      </c>
      <c r="DD4" s="17">
        <v>80</v>
      </c>
      <c r="DE4" s="17">
        <v>61</v>
      </c>
      <c r="DF4" s="17">
        <v>52</v>
      </c>
      <c r="DG4" s="17">
        <v>64</v>
      </c>
      <c r="DH4" s="17">
        <v>57</v>
      </c>
      <c r="DI4" s="17">
        <v>37</v>
      </c>
      <c r="DJ4" s="17">
        <v>45</v>
      </c>
      <c r="DK4" s="17">
        <v>46</v>
      </c>
      <c r="DL4" s="17">
        <v>35</v>
      </c>
      <c r="DM4" s="17">
        <v>21</v>
      </c>
      <c r="DN4" s="17">
        <v>15</v>
      </c>
      <c r="DO4" s="17">
        <v>11</v>
      </c>
      <c r="DP4" s="17">
        <v>11</v>
      </c>
      <c r="DQ4" s="17">
        <v>7</v>
      </c>
      <c r="DR4" s="17">
        <v>9</v>
      </c>
      <c r="DS4" s="17">
        <v>4</v>
      </c>
      <c r="DT4" s="17">
        <v>2</v>
      </c>
      <c r="DU4" s="17">
        <v>2</v>
      </c>
      <c r="DV4" s="17">
        <v>4</v>
      </c>
    </row>
    <row r="5" spans="1:126" x14ac:dyDescent="0.3">
      <c r="A5" s="164" t="s">
        <v>81</v>
      </c>
      <c r="B5" s="8" t="s">
        <v>82</v>
      </c>
      <c r="C5" s="17">
        <v>1481</v>
      </c>
      <c r="D5" s="18">
        <f t="shared" ref="D5" si="20">SUM(Z5:AD5)/C5</f>
        <v>4.6590141796083728E-2</v>
      </c>
      <c r="E5" s="18">
        <f t="shared" ref="E5" si="21">SUM(AE5:AI5)/C5</f>
        <v>5.4692775151924375E-2</v>
      </c>
      <c r="F5" s="18">
        <f t="shared" ref="F5" si="22">SUM(AJ5:AN5)/C5</f>
        <v>7.6299797434166108E-2</v>
      </c>
      <c r="G5" s="18">
        <f t="shared" ref="G5" si="23">SUM(AO5:AS5)/C5</f>
        <v>7.3598919648885888E-2</v>
      </c>
      <c r="H5" s="18">
        <f t="shared" ref="H5" si="24">SUM(AT5:AX5)/C5</f>
        <v>5.1316677920324107E-2</v>
      </c>
      <c r="I5" s="18">
        <f t="shared" ref="I5" si="25">SUM(AY5:BC5)/C5</f>
        <v>4.1188386225523295E-2</v>
      </c>
      <c r="J5" s="18">
        <f t="shared" ref="J5" si="26">SUM(BD5:BH5)/C5</f>
        <v>4.8615800135043886E-2</v>
      </c>
      <c r="K5" s="18">
        <f t="shared" ref="K5" si="27">SUM(BI5:BM5)/C5</f>
        <v>6.8197164078325462E-2</v>
      </c>
      <c r="L5" s="18">
        <f t="shared" ref="L5" si="28">SUM(BN5:BR5)/C5</f>
        <v>8.1701553004726535E-2</v>
      </c>
      <c r="M5" s="18">
        <f t="shared" ref="M5" si="29">SUM(BS5:BW5)/C5</f>
        <v>7.967589466576637E-2</v>
      </c>
      <c r="N5" s="18">
        <f t="shared" ref="N5" si="30">SUM(BX5:CB5)/C5</f>
        <v>7.1573261309925723E-2</v>
      </c>
      <c r="O5" s="18">
        <f t="shared" ref="O5" si="31">SUM(CC5:CG5)/C5</f>
        <v>6.1444969615124918E-2</v>
      </c>
      <c r="P5" s="18">
        <f t="shared" ref="P5" si="32">SUM(CH5:CL5)/C5</f>
        <v>7.0222822417285613E-2</v>
      </c>
      <c r="Q5" s="18">
        <f t="shared" ref="Q5" si="33">SUM(CM5:CQ5)/C5</f>
        <v>5.3342336259284265E-2</v>
      </c>
      <c r="R5" s="18">
        <f t="shared" ref="R5" si="34">SUM(CR5:CV5)/C5</f>
        <v>4.5914922349763673E-2</v>
      </c>
      <c r="S5" s="18">
        <f t="shared" ref="S5" si="35">SUM(CW5:DV5)/C5</f>
        <v>7.5624577987846053E-2</v>
      </c>
      <c r="T5" s="18">
        <f t="shared" ref="T5:V5" si="36">W5/$C5</f>
        <v>0.21269412559081702</v>
      </c>
      <c r="U5" s="18">
        <f t="shared" si="36"/>
        <v>0.61242403781228905</v>
      </c>
      <c r="V5" s="18">
        <f t="shared" si="36"/>
        <v>0.17488183659689399</v>
      </c>
      <c r="W5" s="17">
        <f t="shared" ref="W5" si="37">SUM(Z5:AP5)</f>
        <v>315</v>
      </c>
      <c r="X5" s="17">
        <f t="shared" ref="X5" si="38">SUM(AQ5:CL5)</f>
        <v>907</v>
      </c>
      <c r="Y5" s="17">
        <f t="shared" ref="Y5" si="39">SUM(CM5:DV5)</f>
        <v>259</v>
      </c>
      <c r="Z5" s="17">
        <v>13</v>
      </c>
      <c r="AA5" s="17">
        <v>11</v>
      </c>
      <c r="AB5" s="17">
        <v>10</v>
      </c>
      <c r="AC5" s="17">
        <v>18</v>
      </c>
      <c r="AD5" s="17">
        <v>17</v>
      </c>
      <c r="AE5" s="17">
        <v>20</v>
      </c>
      <c r="AF5" s="17">
        <v>10</v>
      </c>
      <c r="AG5" s="17">
        <v>21</v>
      </c>
      <c r="AH5" s="17">
        <v>13</v>
      </c>
      <c r="AI5" s="17">
        <v>17</v>
      </c>
      <c r="AJ5" s="17">
        <v>19</v>
      </c>
      <c r="AK5" s="17">
        <v>23</v>
      </c>
      <c r="AL5" s="17">
        <v>26</v>
      </c>
      <c r="AM5" s="17">
        <v>22</v>
      </c>
      <c r="AN5" s="17">
        <v>23</v>
      </c>
      <c r="AO5" s="17">
        <v>25</v>
      </c>
      <c r="AP5" s="17">
        <v>27</v>
      </c>
      <c r="AQ5" s="17">
        <v>25</v>
      </c>
      <c r="AR5" s="17">
        <v>17</v>
      </c>
      <c r="AS5" s="17">
        <v>15</v>
      </c>
      <c r="AT5" s="17">
        <v>18</v>
      </c>
      <c r="AU5" s="17">
        <v>18</v>
      </c>
      <c r="AV5" s="17">
        <v>13</v>
      </c>
      <c r="AW5" s="17">
        <v>13</v>
      </c>
      <c r="AX5" s="17">
        <v>14</v>
      </c>
      <c r="AY5" s="17">
        <v>17</v>
      </c>
      <c r="AZ5" s="17">
        <v>10</v>
      </c>
      <c r="BA5" s="17">
        <v>10</v>
      </c>
      <c r="BB5" s="17">
        <v>17</v>
      </c>
      <c r="BC5" s="17">
        <v>7</v>
      </c>
      <c r="BD5" s="17">
        <v>13</v>
      </c>
      <c r="BE5" s="17">
        <v>13</v>
      </c>
      <c r="BF5" s="17">
        <v>17</v>
      </c>
      <c r="BG5" s="17">
        <v>14</v>
      </c>
      <c r="BH5" s="17">
        <v>15</v>
      </c>
      <c r="BI5" s="17">
        <v>17</v>
      </c>
      <c r="BJ5" s="17">
        <v>17</v>
      </c>
      <c r="BK5" s="17">
        <v>21</v>
      </c>
      <c r="BL5" s="17">
        <v>22</v>
      </c>
      <c r="BM5" s="17">
        <v>24</v>
      </c>
      <c r="BN5" s="17">
        <v>32</v>
      </c>
      <c r="BO5" s="17">
        <v>20</v>
      </c>
      <c r="BP5" s="17">
        <v>29</v>
      </c>
      <c r="BQ5" s="17">
        <v>20</v>
      </c>
      <c r="BR5" s="17">
        <v>20</v>
      </c>
      <c r="BS5" s="17">
        <v>27</v>
      </c>
      <c r="BT5" s="17">
        <v>28</v>
      </c>
      <c r="BU5" s="17">
        <v>22</v>
      </c>
      <c r="BV5" s="17">
        <v>17</v>
      </c>
      <c r="BW5" s="17">
        <v>24</v>
      </c>
      <c r="BX5" s="17">
        <v>19</v>
      </c>
      <c r="BY5" s="17">
        <v>23</v>
      </c>
      <c r="BZ5" s="17">
        <v>22</v>
      </c>
      <c r="CA5" s="17">
        <v>24</v>
      </c>
      <c r="CB5" s="17">
        <v>18</v>
      </c>
      <c r="CC5" s="17">
        <v>18</v>
      </c>
      <c r="CD5" s="17">
        <v>15</v>
      </c>
      <c r="CE5" s="17">
        <v>16</v>
      </c>
      <c r="CF5" s="17">
        <v>26</v>
      </c>
      <c r="CG5" s="17">
        <v>16</v>
      </c>
      <c r="CH5" s="17">
        <v>12</v>
      </c>
      <c r="CI5" s="17">
        <v>21</v>
      </c>
      <c r="CJ5" s="17">
        <v>25</v>
      </c>
      <c r="CK5" s="17">
        <v>19</v>
      </c>
      <c r="CL5" s="17">
        <v>27</v>
      </c>
      <c r="CM5" s="17">
        <v>20</v>
      </c>
      <c r="CN5" s="17">
        <v>22</v>
      </c>
      <c r="CO5" s="17">
        <v>14</v>
      </c>
      <c r="CP5" s="17">
        <v>14</v>
      </c>
      <c r="CQ5" s="17">
        <v>9</v>
      </c>
      <c r="CR5" s="17">
        <v>14</v>
      </c>
      <c r="CS5" s="17">
        <v>15</v>
      </c>
      <c r="CT5" s="17">
        <v>15</v>
      </c>
      <c r="CU5" s="17">
        <v>12</v>
      </c>
      <c r="CV5" s="17">
        <v>12</v>
      </c>
      <c r="CW5" s="17">
        <v>8</v>
      </c>
      <c r="CX5" s="17">
        <v>10</v>
      </c>
      <c r="CY5" s="17">
        <v>7</v>
      </c>
      <c r="CZ5" s="17">
        <v>10</v>
      </c>
      <c r="DA5" s="17">
        <v>11</v>
      </c>
      <c r="DB5" s="17">
        <v>7</v>
      </c>
      <c r="DC5" s="17">
        <v>8</v>
      </c>
      <c r="DD5" s="17">
        <v>5</v>
      </c>
      <c r="DE5" s="17">
        <v>10</v>
      </c>
      <c r="DF5" s="17">
        <v>6</v>
      </c>
      <c r="DG5" s="17">
        <v>3</v>
      </c>
      <c r="DH5" s="17">
        <v>5</v>
      </c>
      <c r="DI5" s="17">
        <v>4</v>
      </c>
      <c r="DJ5" s="17">
        <v>6</v>
      </c>
      <c r="DK5" s="17">
        <v>6</v>
      </c>
      <c r="DL5" s="17">
        <v>2</v>
      </c>
      <c r="DM5" s="17">
        <v>1</v>
      </c>
      <c r="DN5" s="17">
        <v>0</v>
      </c>
      <c r="DO5" s="17">
        <v>0</v>
      </c>
      <c r="DP5" s="17">
        <v>0</v>
      </c>
      <c r="DQ5" s="17">
        <v>1</v>
      </c>
      <c r="DR5" s="17">
        <v>1</v>
      </c>
      <c r="DS5" s="17">
        <v>1</v>
      </c>
      <c r="DT5" s="17">
        <v>0</v>
      </c>
      <c r="DU5" s="17">
        <v>0</v>
      </c>
      <c r="DV5" s="17">
        <v>0</v>
      </c>
    </row>
    <row r="6" spans="1:126" x14ac:dyDescent="0.3">
      <c r="A6" s="164" t="s">
        <v>83</v>
      </c>
      <c r="B6" s="8" t="s">
        <v>84</v>
      </c>
      <c r="C6" s="17">
        <v>828</v>
      </c>
      <c r="D6" s="18">
        <f t="shared" ref="D6:D7" si="40">SUM(Z6:AD6)/C6</f>
        <v>7.2463768115942032E-2</v>
      </c>
      <c r="E6" s="18">
        <f t="shared" ref="E6:E7" si="41">SUM(AE6:AI6)/C6</f>
        <v>4.8309178743961352E-2</v>
      </c>
      <c r="F6" s="18">
        <f t="shared" ref="F6:F7" si="42">SUM(AJ6:AN6)/C6</f>
        <v>4.9516908212560384E-2</v>
      </c>
      <c r="G6" s="18">
        <f t="shared" ref="G6:G7" si="43">SUM(AO6:AS6)/C6</f>
        <v>6.280193236714976E-2</v>
      </c>
      <c r="H6" s="18">
        <f t="shared" ref="H6:H7" si="44">SUM(AT6:AX6)/C6</f>
        <v>5.0724637681159424E-2</v>
      </c>
      <c r="I6" s="18">
        <f t="shared" ref="I6:I7" si="45">SUM(AY6:BC6)/C6</f>
        <v>5.9178743961352656E-2</v>
      </c>
      <c r="J6" s="18">
        <f t="shared" ref="J6:J7" si="46">SUM(BD6:BH6)/C6</f>
        <v>4.1062801932367152E-2</v>
      </c>
      <c r="K6" s="18">
        <f t="shared" ref="K6:K7" si="47">SUM(BI6:BM6)/C6</f>
        <v>6.0386473429951688E-2</v>
      </c>
      <c r="L6" s="18">
        <f t="shared" ref="L6:L7" si="48">SUM(BN6:BR6)/C6</f>
        <v>6.5217391304347824E-2</v>
      </c>
      <c r="M6" s="18">
        <f t="shared" ref="M6:M7" si="49">SUM(BS6:BW6)/C6</f>
        <v>8.5748792270531407E-2</v>
      </c>
      <c r="N6" s="18">
        <f t="shared" ref="N6:N7" si="50">SUM(BX6:CB6)/C6</f>
        <v>7.2463768115942032E-2</v>
      </c>
      <c r="O6" s="18">
        <f t="shared" ref="O6:O7" si="51">SUM(CC6:CG6)/C6</f>
        <v>5.6763285024154592E-2</v>
      </c>
      <c r="P6" s="18">
        <f t="shared" ref="P6:P7" si="52">SUM(CH6:CL6)/C6</f>
        <v>7.9710144927536225E-2</v>
      </c>
      <c r="Q6" s="18">
        <f t="shared" ref="Q6:Q7" si="53">SUM(CM6:CQ6)/C6</f>
        <v>7.0048309178743967E-2</v>
      </c>
      <c r="R6" s="18">
        <f t="shared" ref="R6:R7" si="54">SUM(CR6:CV6)/C6</f>
        <v>2.8985507246376812E-2</v>
      </c>
      <c r="S6" s="18">
        <f t="shared" ref="S6:S7" si="55">SUM(CW6:DV6)/C6</f>
        <v>9.6618357487922704E-2</v>
      </c>
      <c r="T6" s="18">
        <f t="shared" ref="T6:V7" si="56">W6/$C6</f>
        <v>0.19927536231884058</v>
      </c>
      <c r="U6" s="18">
        <f t="shared" si="56"/>
        <v>0.60507246376811596</v>
      </c>
      <c r="V6" s="18">
        <f t="shared" si="56"/>
        <v>0.19565217391304349</v>
      </c>
      <c r="W6" s="17">
        <f t="shared" ref="W6:W7" si="57">SUM(Z6:AP6)</f>
        <v>165</v>
      </c>
      <c r="X6" s="17">
        <f t="shared" ref="X6:X7" si="58">SUM(AQ6:CL6)</f>
        <v>501</v>
      </c>
      <c r="Y6" s="17">
        <f t="shared" ref="Y6:Y7" si="59">SUM(CM6:DV6)</f>
        <v>162</v>
      </c>
      <c r="Z6" s="17">
        <v>15</v>
      </c>
      <c r="AA6" s="17">
        <v>11</v>
      </c>
      <c r="AB6" s="17">
        <v>11</v>
      </c>
      <c r="AC6" s="17">
        <v>13</v>
      </c>
      <c r="AD6" s="17">
        <v>10</v>
      </c>
      <c r="AE6" s="17">
        <v>12</v>
      </c>
      <c r="AF6" s="17">
        <v>12</v>
      </c>
      <c r="AG6" s="17">
        <v>8</v>
      </c>
      <c r="AH6" s="17">
        <v>5</v>
      </c>
      <c r="AI6" s="17">
        <v>3</v>
      </c>
      <c r="AJ6" s="17">
        <v>6</v>
      </c>
      <c r="AK6" s="17">
        <v>7</v>
      </c>
      <c r="AL6" s="17">
        <v>10</v>
      </c>
      <c r="AM6" s="17">
        <v>10</v>
      </c>
      <c r="AN6" s="17">
        <v>8</v>
      </c>
      <c r="AO6" s="17">
        <v>13</v>
      </c>
      <c r="AP6" s="17">
        <v>11</v>
      </c>
      <c r="AQ6" s="17">
        <v>14</v>
      </c>
      <c r="AR6" s="17">
        <v>6</v>
      </c>
      <c r="AS6" s="17">
        <v>8</v>
      </c>
      <c r="AT6" s="17">
        <v>11</v>
      </c>
      <c r="AU6" s="17">
        <v>10</v>
      </c>
      <c r="AV6" s="17">
        <v>5</v>
      </c>
      <c r="AW6" s="17">
        <v>9</v>
      </c>
      <c r="AX6" s="17">
        <v>7</v>
      </c>
      <c r="AY6" s="17">
        <v>12</v>
      </c>
      <c r="AZ6" s="17">
        <v>7</v>
      </c>
      <c r="BA6" s="17">
        <v>5</v>
      </c>
      <c r="BB6" s="17">
        <v>8</v>
      </c>
      <c r="BC6" s="17">
        <v>17</v>
      </c>
      <c r="BD6" s="17">
        <v>10</v>
      </c>
      <c r="BE6" s="17">
        <v>8</v>
      </c>
      <c r="BF6" s="17">
        <v>4</v>
      </c>
      <c r="BG6" s="17">
        <v>4</v>
      </c>
      <c r="BH6" s="17">
        <v>8</v>
      </c>
      <c r="BI6" s="17">
        <v>9</v>
      </c>
      <c r="BJ6" s="17">
        <v>11</v>
      </c>
      <c r="BK6" s="17">
        <v>8</v>
      </c>
      <c r="BL6" s="17">
        <v>12</v>
      </c>
      <c r="BM6" s="17">
        <v>10</v>
      </c>
      <c r="BN6" s="17">
        <v>15</v>
      </c>
      <c r="BO6" s="17">
        <v>12</v>
      </c>
      <c r="BP6" s="17">
        <v>6</v>
      </c>
      <c r="BQ6" s="17">
        <v>12</v>
      </c>
      <c r="BR6" s="17">
        <v>9</v>
      </c>
      <c r="BS6" s="17">
        <v>18</v>
      </c>
      <c r="BT6" s="17">
        <v>14</v>
      </c>
      <c r="BU6" s="17">
        <v>10</v>
      </c>
      <c r="BV6" s="17">
        <v>17</v>
      </c>
      <c r="BW6" s="17">
        <v>12</v>
      </c>
      <c r="BX6" s="17">
        <v>15</v>
      </c>
      <c r="BY6" s="17">
        <v>8</v>
      </c>
      <c r="BZ6" s="17">
        <v>10</v>
      </c>
      <c r="CA6" s="17">
        <v>10</v>
      </c>
      <c r="CB6" s="17">
        <v>17</v>
      </c>
      <c r="CC6" s="17">
        <v>6</v>
      </c>
      <c r="CD6" s="17">
        <v>12</v>
      </c>
      <c r="CE6" s="17">
        <v>10</v>
      </c>
      <c r="CF6" s="17">
        <v>7</v>
      </c>
      <c r="CG6" s="17">
        <v>12</v>
      </c>
      <c r="CH6" s="17">
        <v>11</v>
      </c>
      <c r="CI6" s="17">
        <v>11</v>
      </c>
      <c r="CJ6" s="17">
        <v>8</v>
      </c>
      <c r="CK6" s="17">
        <v>21</v>
      </c>
      <c r="CL6" s="17">
        <v>15</v>
      </c>
      <c r="CM6" s="17">
        <v>12</v>
      </c>
      <c r="CN6" s="17">
        <v>11</v>
      </c>
      <c r="CO6" s="17">
        <v>8</v>
      </c>
      <c r="CP6" s="17">
        <v>15</v>
      </c>
      <c r="CQ6" s="17">
        <v>12</v>
      </c>
      <c r="CR6" s="17">
        <v>7</v>
      </c>
      <c r="CS6" s="17">
        <v>3</v>
      </c>
      <c r="CT6" s="17">
        <v>6</v>
      </c>
      <c r="CU6" s="17">
        <v>0</v>
      </c>
      <c r="CV6" s="17">
        <v>8</v>
      </c>
      <c r="CW6" s="17">
        <v>10</v>
      </c>
      <c r="CX6" s="17">
        <v>7</v>
      </c>
      <c r="CY6" s="17">
        <v>6</v>
      </c>
      <c r="CZ6" s="17">
        <v>3</v>
      </c>
      <c r="DA6" s="17">
        <v>9</v>
      </c>
      <c r="DB6" s="17">
        <v>4</v>
      </c>
      <c r="DC6" s="17">
        <v>3</v>
      </c>
      <c r="DD6" s="17">
        <v>9</v>
      </c>
      <c r="DE6" s="17">
        <v>6</v>
      </c>
      <c r="DF6" s="17">
        <v>4</v>
      </c>
      <c r="DG6" s="17">
        <v>5</v>
      </c>
      <c r="DH6" s="17">
        <v>3</v>
      </c>
      <c r="DI6" s="17">
        <v>2</v>
      </c>
      <c r="DJ6" s="17">
        <v>2</v>
      </c>
      <c r="DK6" s="17">
        <v>1</v>
      </c>
      <c r="DL6" s="17">
        <v>0</v>
      </c>
      <c r="DM6" s="17">
        <v>1</v>
      </c>
      <c r="DN6" s="17">
        <v>2</v>
      </c>
      <c r="DO6" s="17">
        <v>0</v>
      </c>
      <c r="DP6" s="17">
        <v>0</v>
      </c>
      <c r="DQ6" s="17">
        <v>0</v>
      </c>
      <c r="DR6" s="17">
        <v>1</v>
      </c>
      <c r="DS6" s="17">
        <v>1</v>
      </c>
      <c r="DT6" s="17">
        <v>0</v>
      </c>
      <c r="DU6" s="17">
        <v>0</v>
      </c>
      <c r="DV6" s="17">
        <v>1</v>
      </c>
    </row>
    <row r="7" spans="1:126" x14ac:dyDescent="0.3">
      <c r="A7" s="164" t="s">
        <v>85</v>
      </c>
      <c r="B7" s="8" t="s">
        <v>86</v>
      </c>
      <c r="C7" s="17">
        <v>339</v>
      </c>
      <c r="D7" s="18">
        <f t="shared" si="40"/>
        <v>4.1297935103244837E-2</v>
      </c>
      <c r="E7" s="18">
        <f t="shared" si="41"/>
        <v>3.8348082595870206E-2</v>
      </c>
      <c r="F7" s="18">
        <f t="shared" si="42"/>
        <v>3.5398230088495575E-2</v>
      </c>
      <c r="G7" s="18">
        <f t="shared" si="43"/>
        <v>3.5398230088495575E-2</v>
      </c>
      <c r="H7" s="18">
        <f t="shared" si="44"/>
        <v>2.359882005899705E-2</v>
      </c>
      <c r="I7" s="18">
        <f t="shared" si="45"/>
        <v>4.4247787610619468E-2</v>
      </c>
      <c r="J7" s="18">
        <f t="shared" si="46"/>
        <v>1.4749262536873156E-2</v>
      </c>
      <c r="K7" s="18">
        <f t="shared" si="47"/>
        <v>2.9498525073746312E-2</v>
      </c>
      <c r="L7" s="18">
        <f t="shared" si="48"/>
        <v>7.6696165191740412E-2</v>
      </c>
      <c r="M7" s="18">
        <f t="shared" si="49"/>
        <v>8.5545722713864306E-2</v>
      </c>
      <c r="N7" s="18">
        <f t="shared" si="50"/>
        <v>8.5545722713864306E-2</v>
      </c>
      <c r="O7" s="18">
        <f t="shared" si="51"/>
        <v>8.8495575221238937E-2</v>
      </c>
      <c r="P7" s="18">
        <f t="shared" si="52"/>
        <v>0.10324483775811209</v>
      </c>
      <c r="Q7" s="18">
        <f t="shared" si="53"/>
        <v>9.4395280235988199E-2</v>
      </c>
      <c r="R7" s="18">
        <f t="shared" si="54"/>
        <v>9.1445427728613568E-2</v>
      </c>
      <c r="S7" s="18">
        <f t="shared" si="55"/>
        <v>0.11209439528023599</v>
      </c>
      <c r="T7" s="18">
        <f t="shared" si="56"/>
        <v>0.12684365781710916</v>
      </c>
      <c r="U7" s="18">
        <f t="shared" si="56"/>
        <v>0.5752212389380531</v>
      </c>
      <c r="V7" s="18">
        <f t="shared" si="56"/>
        <v>0.29793510324483774</v>
      </c>
      <c r="W7" s="17">
        <f t="shared" si="57"/>
        <v>43</v>
      </c>
      <c r="X7" s="17">
        <f t="shared" si="58"/>
        <v>195</v>
      </c>
      <c r="Y7" s="17">
        <f t="shared" si="59"/>
        <v>101</v>
      </c>
      <c r="Z7" s="17">
        <v>6</v>
      </c>
      <c r="AA7" s="17">
        <v>0</v>
      </c>
      <c r="AB7" s="17">
        <v>1</v>
      </c>
      <c r="AC7" s="17">
        <v>2</v>
      </c>
      <c r="AD7" s="17">
        <v>5</v>
      </c>
      <c r="AE7" s="17">
        <v>3</v>
      </c>
      <c r="AF7" s="17">
        <v>3</v>
      </c>
      <c r="AG7" s="17">
        <v>1</v>
      </c>
      <c r="AH7" s="17">
        <v>4</v>
      </c>
      <c r="AI7" s="17">
        <v>2</v>
      </c>
      <c r="AJ7" s="17">
        <v>4</v>
      </c>
      <c r="AK7" s="17">
        <v>1</v>
      </c>
      <c r="AL7" s="17">
        <v>2</v>
      </c>
      <c r="AM7" s="17">
        <v>1</v>
      </c>
      <c r="AN7" s="17">
        <v>4</v>
      </c>
      <c r="AO7" s="17">
        <v>2</v>
      </c>
      <c r="AP7" s="17">
        <v>2</v>
      </c>
      <c r="AQ7" s="17">
        <v>2</v>
      </c>
      <c r="AR7" s="17">
        <v>2</v>
      </c>
      <c r="AS7" s="17">
        <v>4</v>
      </c>
      <c r="AT7" s="17">
        <v>2</v>
      </c>
      <c r="AU7" s="17">
        <v>2</v>
      </c>
      <c r="AV7" s="17">
        <v>2</v>
      </c>
      <c r="AW7" s="17">
        <v>2</v>
      </c>
      <c r="AX7" s="17">
        <v>0</v>
      </c>
      <c r="AY7" s="17">
        <v>2</v>
      </c>
      <c r="AZ7" s="17">
        <v>3</v>
      </c>
      <c r="BA7" s="17">
        <v>3</v>
      </c>
      <c r="BB7" s="17">
        <v>5</v>
      </c>
      <c r="BC7" s="17">
        <v>2</v>
      </c>
      <c r="BD7" s="17">
        <v>0</v>
      </c>
      <c r="BE7" s="17">
        <v>1</v>
      </c>
      <c r="BF7" s="17">
        <v>2</v>
      </c>
      <c r="BG7" s="17">
        <v>1</v>
      </c>
      <c r="BH7" s="17">
        <v>1</v>
      </c>
      <c r="BI7" s="17">
        <v>1</v>
      </c>
      <c r="BJ7" s="17">
        <v>3</v>
      </c>
      <c r="BK7" s="17">
        <v>2</v>
      </c>
      <c r="BL7" s="17">
        <v>2</v>
      </c>
      <c r="BM7" s="17">
        <v>2</v>
      </c>
      <c r="BN7" s="17">
        <v>5</v>
      </c>
      <c r="BO7" s="17">
        <v>4</v>
      </c>
      <c r="BP7" s="17">
        <v>4</v>
      </c>
      <c r="BQ7" s="17">
        <v>6</v>
      </c>
      <c r="BR7" s="17">
        <v>7</v>
      </c>
      <c r="BS7" s="17">
        <v>3</v>
      </c>
      <c r="BT7" s="17">
        <v>9</v>
      </c>
      <c r="BU7" s="17">
        <v>5</v>
      </c>
      <c r="BV7" s="17">
        <v>7</v>
      </c>
      <c r="BW7" s="17">
        <v>5</v>
      </c>
      <c r="BX7" s="17">
        <v>7</v>
      </c>
      <c r="BY7" s="17">
        <v>5</v>
      </c>
      <c r="BZ7" s="17">
        <v>3</v>
      </c>
      <c r="CA7" s="17">
        <v>5</v>
      </c>
      <c r="CB7" s="17">
        <v>9</v>
      </c>
      <c r="CC7" s="17">
        <v>7</v>
      </c>
      <c r="CD7" s="17">
        <v>2</v>
      </c>
      <c r="CE7" s="17">
        <v>9</v>
      </c>
      <c r="CF7" s="17">
        <v>7</v>
      </c>
      <c r="CG7" s="17">
        <v>5</v>
      </c>
      <c r="CH7" s="17">
        <v>9</v>
      </c>
      <c r="CI7" s="17">
        <v>5</v>
      </c>
      <c r="CJ7" s="17">
        <v>5</v>
      </c>
      <c r="CK7" s="17">
        <v>7</v>
      </c>
      <c r="CL7" s="17">
        <v>9</v>
      </c>
      <c r="CM7" s="17">
        <v>6</v>
      </c>
      <c r="CN7" s="17">
        <v>5</v>
      </c>
      <c r="CO7" s="17">
        <v>4</v>
      </c>
      <c r="CP7" s="17">
        <v>8</v>
      </c>
      <c r="CQ7" s="17">
        <v>9</v>
      </c>
      <c r="CR7" s="17">
        <v>5</v>
      </c>
      <c r="CS7" s="17">
        <v>9</v>
      </c>
      <c r="CT7" s="17">
        <v>8</v>
      </c>
      <c r="CU7" s="17">
        <v>6</v>
      </c>
      <c r="CV7" s="17">
        <v>3</v>
      </c>
      <c r="CW7" s="17">
        <v>5</v>
      </c>
      <c r="CX7" s="17">
        <v>1</v>
      </c>
      <c r="CY7" s="17">
        <v>5</v>
      </c>
      <c r="CZ7" s="17">
        <v>3</v>
      </c>
      <c r="DA7" s="17">
        <v>2</v>
      </c>
      <c r="DB7" s="17">
        <v>1</v>
      </c>
      <c r="DC7" s="17">
        <v>6</v>
      </c>
      <c r="DD7" s="17">
        <v>1</v>
      </c>
      <c r="DE7" s="17">
        <v>3</v>
      </c>
      <c r="DF7" s="17">
        <v>2</v>
      </c>
      <c r="DG7" s="17">
        <v>5</v>
      </c>
      <c r="DH7" s="17">
        <v>2</v>
      </c>
      <c r="DI7" s="17">
        <v>1</v>
      </c>
      <c r="DJ7" s="17">
        <v>0</v>
      </c>
      <c r="DK7" s="17">
        <v>1</v>
      </c>
      <c r="DL7" s="17">
        <v>0</v>
      </c>
      <c r="DM7" s="17">
        <v>0</v>
      </c>
      <c r="DN7" s="17">
        <v>0</v>
      </c>
      <c r="DO7" s="17">
        <v>0</v>
      </c>
      <c r="DP7" s="17">
        <v>0</v>
      </c>
      <c r="DQ7" s="17">
        <v>0</v>
      </c>
      <c r="DR7" s="17">
        <v>0</v>
      </c>
      <c r="DS7" s="17">
        <v>0</v>
      </c>
      <c r="DT7" s="17">
        <v>0</v>
      </c>
      <c r="DU7" s="17">
        <v>0</v>
      </c>
      <c r="DV7" s="17">
        <v>0</v>
      </c>
    </row>
    <row r="8" spans="1:126" x14ac:dyDescent="0.3">
      <c r="A8" s="164" t="s">
        <v>87</v>
      </c>
      <c r="B8" s="8" t="s">
        <v>88</v>
      </c>
      <c r="C8" s="17">
        <v>566</v>
      </c>
      <c r="D8" s="18">
        <f t="shared" ref="D8:D14" si="60">SUM(Z8:AD8)/C8</f>
        <v>4.7703180212014133E-2</v>
      </c>
      <c r="E8" s="18">
        <f t="shared" ref="E8:E14" si="61">SUM(AE8:AI8)/C8</f>
        <v>6.0070671378091869E-2</v>
      </c>
      <c r="F8" s="18">
        <f t="shared" ref="F8:F14" si="62">SUM(AJ8:AN8)/C8</f>
        <v>8.8339222614840993E-2</v>
      </c>
      <c r="G8" s="18">
        <f t="shared" ref="G8:G14" si="63">SUM(AO8:AS8)/C8</f>
        <v>6.5371024734982339E-2</v>
      </c>
      <c r="H8" s="18">
        <f t="shared" ref="H8:H14" si="64">SUM(AT8:AX8)/C8</f>
        <v>4.2402826855123678E-2</v>
      </c>
      <c r="I8" s="18">
        <f t="shared" ref="I8:I14" si="65">SUM(AY8:BC8)/C8</f>
        <v>3.3568904593639579E-2</v>
      </c>
      <c r="J8" s="18">
        <f t="shared" ref="J8:J14" si="66">SUM(BD8:BH8)/C8</f>
        <v>4.4169611307420496E-2</v>
      </c>
      <c r="K8" s="18">
        <f t="shared" ref="K8:K14" si="67">SUM(BI8:BM8)/C8</f>
        <v>5.8303886925795051E-2</v>
      </c>
      <c r="L8" s="18">
        <f t="shared" ref="L8:L14" si="68">SUM(BN8:BR8)/C8</f>
        <v>9.8939929328621903E-2</v>
      </c>
      <c r="M8" s="18">
        <f t="shared" ref="M8:M14" si="69">SUM(BS8:BW8)/C8</f>
        <v>7.0671378091872794E-2</v>
      </c>
      <c r="N8" s="18">
        <f t="shared" ref="N8:N14" si="70">SUM(BX8:CB8)/C8</f>
        <v>6.3604240282685506E-2</v>
      </c>
      <c r="O8" s="18">
        <f t="shared" ref="O8:O14" si="71">SUM(CC8:CG8)/C8</f>
        <v>6.7137809187279157E-2</v>
      </c>
      <c r="P8" s="18">
        <f t="shared" ref="P8:P14" si="72">SUM(CH8:CL8)/C8</f>
        <v>7.7738515901060068E-2</v>
      </c>
      <c r="Q8" s="18">
        <f t="shared" ref="Q8:Q14" si="73">SUM(CM8:CQ8)/C8</f>
        <v>6.1837455830388695E-2</v>
      </c>
      <c r="R8" s="18">
        <f t="shared" ref="R8:R14" si="74">SUM(CR8:CV8)/C8</f>
        <v>4.7703180212014133E-2</v>
      </c>
      <c r="S8" s="18">
        <f t="shared" ref="S8:S14" si="75">SUM(CW8:DV8)/C8</f>
        <v>7.2438162544169613E-2</v>
      </c>
      <c r="T8" s="18">
        <f t="shared" ref="T8:V14" si="76">W8/$C8</f>
        <v>0.2314487632508834</v>
      </c>
      <c r="U8" s="18">
        <f t="shared" si="76"/>
        <v>0.58657243816254412</v>
      </c>
      <c r="V8" s="18">
        <f t="shared" si="76"/>
        <v>0.18197879858657243</v>
      </c>
      <c r="W8" s="17">
        <f t="shared" ref="W8:W14" si="77">SUM(Z8:AP8)</f>
        <v>131</v>
      </c>
      <c r="X8" s="17">
        <f t="shared" ref="X8:X14" si="78">SUM(AQ8:CL8)</f>
        <v>332</v>
      </c>
      <c r="Y8" s="17">
        <f t="shared" ref="Y8:Y14" si="79">SUM(CM8:DV8)</f>
        <v>103</v>
      </c>
      <c r="Z8" s="17">
        <v>6</v>
      </c>
      <c r="AA8" s="17">
        <v>3</v>
      </c>
      <c r="AB8" s="17">
        <v>7</v>
      </c>
      <c r="AC8" s="17">
        <v>5</v>
      </c>
      <c r="AD8" s="17">
        <v>6</v>
      </c>
      <c r="AE8" s="17">
        <v>6</v>
      </c>
      <c r="AF8" s="17">
        <v>9</v>
      </c>
      <c r="AG8" s="17">
        <v>4</v>
      </c>
      <c r="AH8" s="17">
        <v>9</v>
      </c>
      <c r="AI8" s="17">
        <v>6</v>
      </c>
      <c r="AJ8" s="17">
        <v>7</v>
      </c>
      <c r="AK8" s="17">
        <v>11</v>
      </c>
      <c r="AL8" s="17">
        <v>10</v>
      </c>
      <c r="AM8" s="17">
        <v>8</v>
      </c>
      <c r="AN8" s="17">
        <v>14</v>
      </c>
      <c r="AO8" s="17">
        <v>9</v>
      </c>
      <c r="AP8" s="17">
        <v>11</v>
      </c>
      <c r="AQ8" s="17">
        <v>8</v>
      </c>
      <c r="AR8" s="17">
        <v>5</v>
      </c>
      <c r="AS8" s="17">
        <v>4</v>
      </c>
      <c r="AT8" s="17">
        <v>4</v>
      </c>
      <c r="AU8" s="17">
        <v>6</v>
      </c>
      <c r="AV8" s="17">
        <v>5</v>
      </c>
      <c r="AW8" s="17">
        <v>4</v>
      </c>
      <c r="AX8" s="17">
        <v>5</v>
      </c>
      <c r="AY8" s="17">
        <v>2</v>
      </c>
      <c r="AZ8" s="17">
        <v>5</v>
      </c>
      <c r="BA8" s="17">
        <v>3</v>
      </c>
      <c r="BB8" s="17">
        <v>4</v>
      </c>
      <c r="BC8" s="17">
        <v>5</v>
      </c>
      <c r="BD8" s="17">
        <v>7</v>
      </c>
      <c r="BE8" s="17">
        <v>3</v>
      </c>
      <c r="BF8" s="17">
        <v>8</v>
      </c>
      <c r="BG8" s="17">
        <v>5</v>
      </c>
      <c r="BH8" s="17">
        <v>2</v>
      </c>
      <c r="BI8" s="17">
        <v>1</v>
      </c>
      <c r="BJ8" s="17">
        <v>6</v>
      </c>
      <c r="BK8" s="17">
        <v>8</v>
      </c>
      <c r="BL8" s="17">
        <v>7</v>
      </c>
      <c r="BM8" s="17">
        <v>11</v>
      </c>
      <c r="BN8" s="17">
        <v>12</v>
      </c>
      <c r="BO8" s="17">
        <v>6</v>
      </c>
      <c r="BP8" s="17">
        <v>12</v>
      </c>
      <c r="BQ8" s="17">
        <v>11</v>
      </c>
      <c r="BR8" s="17">
        <v>15</v>
      </c>
      <c r="BS8" s="17">
        <v>6</v>
      </c>
      <c r="BT8" s="17">
        <v>7</v>
      </c>
      <c r="BU8" s="17">
        <v>7</v>
      </c>
      <c r="BV8" s="17">
        <v>7</v>
      </c>
      <c r="BW8" s="17">
        <v>13</v>
      </c>
      <c r="BX8" s="17">
        <v>6</v>
      </c>
      <c r="BY8" s="17">
        <v>11</v>
      </c>
      <c r="BZ8" s="17">
        <v>11</v>
      </c>
      <c r="CA8" s="17">
        <v>2</v>
      </c>
      <c r="CB8" s="17">
        <v>6</v>
      </c>
      <c r="CC8" s="17">
        <v>6</v>
      </c>
      <c r="CD8" s="17">
        <v>6</v>
      </c>
      <c r="CE8" s="17">
        <v>7</v>
      </c>
      <c r="CF8" s="17">
        <v>14</v>
      </c>
      <c r="CG8" s="17">
        <v>5</v>
      </c>
      <c r="CH8" s="17">
        <v>6</v>
      </c>
      <c r="CI8" s="17">
        <v>10</v>
      </c>
      <c r="CJ8" s="17">
        <v>8</v>
      </c>
      <c r="CK8" s="17">
        <v>9</v>
      </c>
      <c r="CL8" s="17">
        <v>11</v>
      </c>
      <c r="CM8" s="17">
        <v>9</v>
      </c>
      <c r="CN8" s="17">
        <v>13</v>
      </c>
      <c r="CO8" s="17">
        <v>4</v>
      </c>
      <c r="CP8" s="17">
        <v>4</v>
      </c>
      <c r="CQ8" s="17">
        <v>5</v>
      </c>
      <c r="CR8" s="17">
        <v>6</v>
      </c>
      <c r="CS8" s="17">
        <v>3</v>
      </c>
      <c r="CT8" s="17">
        <v>3</v>
      </c>
      <c r="CU8" s="17">
        <v>10</v>
      </c>
      <c r="CV8" s="17">
        <v>5</v>
      </c>
      <c r="CW8" s="17">
        <v>6</v>
      </c>
      <c r="CX8" s="17">
        <v>4</v>
      </c>
      <c r="CY8" s="17">
        <v>4</v>
      </c>
      <c r="CZ8" s="17">
        <v>3</v>
      </c>
      <c r="DA8" s="17">
        <v>4</v>
      </c>
      <c r="DB8" s="17">
        <v>3</v>
      </c>
      <c r="DC8" s="17">
        <v>3</v>
      </c>
      <c r="DD8" s="17">
        <v>4</v>
      </c>
      <c r="DE8" s="17">
        <v>3</v>
      </c>
      <c r="DF8" s="17">
        <v>0</v>
      </c>
      <c r="DG8" s="17">
        <v>2</v>
      </c>
      <c r="DH8" s="17">
        <v>0</v>
      </c>
      <c r="DI8" s="17">
        <v>0</v>
      </c>
      <c r="DJ8" s="17">
        <v>2</v>
      </c>
      <c r="DK8" s="17">
        <v>1</v>
      </c>
      <c r="DL8" s="17">
        <v>1</v>
      </c>
      <c r="DM8" s="17">
        <v>0</v>
      </c>
      <c r="DN8" s="17">
        <v>0</v>
      </c>
      <c r="DO8" s="17">
        <v>0</v>
      </c>
      <c r="DP8" s="17">
        <v>1</v>
      </c>
      <c r="DQ8" s="17">
        <v>0</v>
      </c>
      <c r="DR8" s="17">
        <v>0</v>
      </c>
      <c r="DS8" s="17">
        <v>0</v>
      </c>
      <c r="DT8" s="17">
        <v>0</v>
      </c>
      <c r="DU8" s="17">
        <v>0</v>
      </c>
      <c r="DV8" s="17">
        <v>0</v>
      </c>
    </row>
    <row r="9" spans="1:126" x14ac:dyDescent="0.3">
      <c r="A9" s="164" t="s">
        <v>89</v>
      </c>
      <c r="B9" s="8" t="s">
        <v>90</v>
      </c>
      <c r="C9" s="17">
        <v>1396</v>
      </c>
      <c r="D9" s="18">
        <f t="shared" si="60"/>
        <v>3.2951289398280799E-2</v>
      </c>
      <c r="E9" s="18">
        <f t="shared" si="61"/>
        <v>4.5845272206303724E-2</v>
      </c>
      <c r="F9" s="18">
        <f t="shared" si="62"/>
        <v>6.4469914040114609E-2</v>
      </c>
      <c r="G9" s="18">
        <f t="shared" si="63"/>
        <v>5.2292263610315186E-2</v>
      </c>
      <c r="H9" s="18">
        <f t="shared" si="64"/>
        <v>4.5128939828080229E-2</v>
      </c>
      <c r="I9" s="18">
        <f t="shared" si="65"/>
        <v>3.2951289398280799E-2</v>
      </c>
      <c r="J9" s="18">
        <f t="shared" si="66"/>
        <v>2.650429799426934E-2</v>
      </c>
      <c r="K9" s="18">
        <f t="shared" si="67"/>
        <v>6.4469914040114609E-2</v>
      </c>
      <c r="L9" s="18">
        <f t="shared" si="68"/>
        <v>5.6590257879656158E-2</v>
      </c>
      <c r="M9" s="18">
        <f t="shared" si="69"/>
        <v>8.0229226361031525E-2</v>
      </c>
      <c r="N9" s="18">
        <f t="shared" si="70"/>
        <v>7.4498567335243557E-2</v>
      </c>
      <c r="O9" s="18">
        <f t="shared" si="71"/>
        <v>6.5186246418338104E-2</v>
      </c>
      <c r="P9" s="18">
        <f t="shared" si="72"/>
        <v>9.1690544412607447E-2</v>
      </c>
      <c r="Q9" s="18">
        <f t="shared" si="73"/>
        <v>8.3094555873925502E-2</v>
      </c>
      <c r="R9" s="18">
        <f t="shared" si="74"/>
        <v>6.2320916905444126E-2</v>
      </c>
      <c r="S9" s="18">
        <f t="shared" si="75"/>
        <v>0.12177650429799428</v>
      </c>
      <c r="T9" s="18">
        <f t="shared" si="76"/>
        <v>0.16905444126074498</v>
      </c>
      <c r="U9" s="18">
        <f t="shared" si="76"/>
        <v>0.56375358166189116</v>
      </c>
      <c r="V9" s="18">
        <f t="shared" si="76"/>
        <v>0.26719197707736392</v>
      </c>
      <c r="W9" s="17">
        <f t="shared" si="77"/>
        <v>236</v>
      </c>
      <c r="X9" s="17">
        <f t="shared" si="78"/>
        <v>787</v>
      </c>
      <c r="Y9" s="17">
        <f t="shared" si="79"/>
        <v>373</v>
      </c>
      <c r="Z9" s="17">
        <v>2</v>
      </c>
      <c r="AA9" s="17">
        <v>11</v>
      </c>
      <c r="AB9" s="17">
        <v>7</v>
      </c>
      <c r="AC9" s="17">
        <v>14</v>
      </c>
      <c r="AD9" s="17">
        <v>12</v>
      </c>
      <c r="AE9" s="17">
        <v>13</v>
      </c>
      <c r="AF9" s="17">
        <v>16</v>
      </c>
      <c r="AG9" s="17">
        <v>11</v>
      </c>
      <c r="AH9" s="17">
        <v>12</v>
      </c>
      <c r="AI9" s="17">
        <v>12</v>
      </c>
      <c r="AJ9" s="17">
        <v>11</v>
      </c>
      <c r="AK9" s="17">
        <v>18</v>
      </c>
      <c r="AL9" s="17">
        <v>23</v>
      </c>
      <c r="AM9" s="17">
        <v>14</v>
      </c>
      <c r="AN9" s="17">
        <v>24</v>
      </c>
      <c r="AO9" s="17">
        <v>21</v>
      </c>
      <c r="AP9" s="17">
        <v>15</v>
      </c>
      <c r="AQ9" s="17">
        <v>10</v>
      </c>
      <c r="AR9" s="17">
        <v>11</v>
      </c>
      <c r="AS9" s="17">
        <v>16</v>
      </c>
      <c r="AT9" s="17">
        <v>12</v>
      </c>
      <c r="AU9" s="17">
        <v>12</v>
      </c>
      <c r="AV9" s="17">
        <v>20</v>
      </c>
      <c r="AW9" s="17">
        <v>7</v>
      </c>
      <c r="AX9" s="17">
        <v>12</v>
      </c>
      <c r="AY9" s="17">
        <v>14</v>
      </c>
      <c r="AZ9" s="17">
        <v>3</v>
      </c>
      <c r="BA9" s="17">
        <v>8</v>
      </c>
      <c r="BB9" s="17">
        <v>12</v>
      </c>
      <c r="BC9" s="17">
        <v>9</v>
      </c>
      <c r="BD9" s="17">
        <v>7</v>
      </c>
      <c r="BE9" s="17">
        <v>8</v>
      </c>
      <c r="BF9" s="17">
        <v>11</v>
      </c>
      <c r="BG9" s="17">
        <v>5</v>
      </c>
      <c r="BH9" s="17">
        <v>6</v>
      </c>
      <c r="BI9" s="17">
        <v>21</v>
      </c>
      <c r="BJ9" s="17">
        <v>18</v>
      </c>
      <c r="BK9" s="17">
        <v>22</v>
      </c>
      <c r="BL9" s="17">
        <v>13</v>
      </c>
      <c r="BM9" s="17">
        <v>16</v>
      </c>
      <c r="BN9" s="17">
        <v>17</v>
      </c>
      <c r="BO9" s="17">
        <v>13</v>
      </c>
      <c r="BP9" s="17">
        <v>18</v>
      </c>
      <c r="BQ9" s="17">
        <v>16</v>
      </c>
      <c r="BR9" s="17">
        <v>15</v>
      </c>
      <c r="BS9" s="17">
        <v>24</v>
      </c>
      <c r="BT9" s="17">
        <v>19</v>
      </c>
      <c r="BU9" s="17">
        <v>31</v>
      </c>
      <c r="BV9" s="17">
        <v>21</v>
      </c>
      <c r="BW9" s="17">
        <v>17</v>
      </c>
      <c r="BX9" s="17">
        <v>19</v>
      </c>
      <c r="BY9" s="17">
        <v>20</v>
      </c>
      <c r="BZ9" s="17">
        <v>24</v>
      </c>
      <c r="CA9" s="17">
        <v>23</v>
      </c>
      <c r="CB9" s="17">
        <v>18</v>
      </c>
      <c r="CC9" s="17">
        <v>22</v>
      </c>
      <c r="CD9" s="17">
        <v>24</v>
      </c>
      <c r="CE9" s="17">
        <v>14</v>
      </c>
      <c r="CF9" s="17">
        <v>13</v>
      </c>
      <c r="CG9" s="17">
        <v>18</v>
      </c>
      <c r="CH9" s="17">
        <v>16</v>
      </c>
      <c r="CI9" s="17">
        <v>20</v>
      </c>
      <c r="CJ9" s="17">
        <v>29</v>
      </c>
      <c r="CK9" s="17">
        <v>30</v>
      </c>
      <c r="CL9" s="17">
        <v>33</v>
      </c>
      <c r="CM9" s="17">
        <v>18</v>
      </c>
      <c r="CN9" s="17">
        <v>33</v>
      </c>
      <c r="CO9" s="17">
        <v>23</v>
      </c>
      <c r="CP9" s="17">
        <v>16</v>
      </c>
      <c r="CQ9" s="17">
        <v>26</v>
      </c>
      <c r="CR9" s="17">
        <v>12</v>
      </c>
      <c r="CS9" s="17">
        <v>16</v>
      </c>
      <c r="CT9" s="17">
        <v>24</v>
      </c>
      <c r="CU9" s="17">
        <v>17</v>
      </c>
      <c r="CV9" s="17">
        <v>18</v>
      </c>
      <c r="CW9" s="17">
        <v>14</v>
      </c>
      <c r="CX9" s="17">
        <v>19</v>
      </c>
      <c r="CY9" s="17">
        <v>15</v>
      </c>
      <c r="CZ9" s="17">
        <v>9</v>
      </c>
      <c r="DA9" s="17">
        <v>11</v>
      </c>
      <c r="DB9" s="17">
        <v>8</v>
      </c>
      <c r="DC9" s="17">
        <v>6</v>
      </c>
      <c r="DD9" s="17">
        <v>10</v>
      </c>
      <c r="DE9" s="17">
        <v>9</v>
      </c>
      <c r="DF9" s="17">
        <v>11</v>
      </c>
      <c r="DG9" s="17">
        <v>6</v>
      </c>
      <c r="DH9" s="17">
        <v>5</v>
      </c>
      <c r="DI9" s="17">
        <v>10</v>
      </c>
      <c r="DJ9" s="17">
        <v>4</v>
      </c>
      <c r="DK9" s="17">
        <v>8</v>
      </c>
      <c r="DL9" s="17">
        <v>11</v>
      </c>
      <c r="DM9" s="17">
        <v>6</v>
      </c>
      <c r="DN9" s="17">
        <v>1</v>
      </c>
      <c r="DO9" s="17">
        <v>0</v>
      </c>
      <c r="DP9" s="17">
        <v>1</v>
      </c>
      <c r="DQ9" s="17">
        <v>3</v>
      </c>
      <c r="DR9" s="17">
        <v>0</v>
      </c>
      <c r="DS9" s="17">
        <v>0</v>
      </c>
      <c r="DT9" s="17">
        <v>1</v>
      </c>
      <c r="DU9" s="17">
        <v>2</v>
      </c>
      <c r="DV9" s="17">
        <v>0</v>
      </c>
    </row>
    <row r="10" spans="1:126" x14ac:dyDescent="0.3">
      <c r="A10" s="164" t="s">
        <v>91</v>
      </c>
      <c r="B10" s="8" t="s">
        <v>92</v>
      </c>
      <c r="C10" s="17">
        <v>778</v>
      </c>
      <c r="D10" s="18">
        <f t="shared" si="60"/>
        <v>7.7120822622107968E-2</v>
      </c>
      <c r="E10" s="18">
        <f t="shared" si="61"/>
        <v>6.2982005141388173E-2</v>
      </c>
      <c r="F10" s="18">
        <f t="shared" si="62"/>
        <v>7.3264781491002573E-2</v>
      </c>
      <c r="G10" s="18">
        <f t="shared" si="63"/>
        <v>8.2262210796915161E-2</v>
      </c>
      <c r="H10" s="18">
        <f t="shared" si="64"/>
        <v>6.1696658097686374E-2</v>
      </c>
      <c r="I10" s="18">
        <f t="shared" si="65"/>
        <v>6.0411311053984576E-2</v>
      </c>
      <c r="J10" s="18">
        <f t="shared" si="66"/>
        <v>5.5269922879177376E-2</v>
      </c>
      <c r="K10" s="18">
        <f t="shared" si="67"/>
        <v>7.7120822622107968E-2</v>
      </c>
      <c r="L10" s="18">
        <f t="shared" si="68"/>
        <v>8.3547557840616973E-2</v>
      </c>
      <c r="M10" s="18">
        <f t="shared" si="69"/>
        <v>0.10796915167095116</v>
      </c>
      <c r="N10" s="18">
        <f t="shared" si="70"/>
        <v>5.1413881748071981E-2</v>
      </c>
      <c r="O10" s="18">
        <f t="shared" si="71"/>
        <v>4.7557840616966579E-2</v>
      </c>
      <c r="P10" s="18">
        <f t="shared" si="72"/>
        <v>3.9845758354755782E-2</v>
      </c>
      <c r="Q10" s="18">
        <f t="shared" si="73"/>
        <v>3.9845758354755782E-2</v>
      </c>
      <c r="R10" s="18">
        <f t="shared" si="74"/>
        <v>3.9845758354755782E-2</v>
      </c>
      <c r="S10" s="18">
        <f t="shared" si="75"/>
        <v>3.9845758354755782E-2</v>
      </c>
      <c r="T10" s="18">
        <f t="shared" si="76"/>
        <v>0.25706940874035988</v>
      </c>
      <c r="U10" s="18">
        <f t="shared" si="76"/>
        <v>0.62339331619537275</v>
      </c>
      <c r="V10" s="18">
        <f t="shared" si="76"/>
        <v>0.11953727506426735</v>
      </c>
      <c r="W10" s="17">
        <f t="shared" si="77"/>
        <v>200</v>
      </c>
      <c r="X10" s="17">
        <f t="shared" si="78"/>
        <v>485</v>
      </c>
      <c r="Y10" s="17">
        <f t="shared" si="79"/>
        <v>93</v>
      </c>
      <c r="Z10" s="17">
        <v>8</v>
      </c>
      <c r="AA10" s="17">
        <v>17</v>
      </c>
      <c r="AB10" s="17">
        <v>11</v>
      </c>
      <c r="AC10" s="17">
        <v>13</v>
      </c>
      <c r="AD10" s="17">
        <v>11</v>
      </c>
      <c r="AE10" s="17">
        <v>11</v>
      </c>
      <c r="AF10" s="17">
        <v>10</v>
      </c>
      <c r="AG10" s="17">
        <v>10</v>
      </c>
      <c r="AH10" s="17">
        <v>10</v>
      </c>
      <c r="AI10" s="17">
        <v>8</v>
      </c>
      <c r="AJ10" s="17">
        <v>13</v>
      </c>
      <c r="AK10" s="17">
        <v>11</v>
      </c>
      <c r="AL10" s="17">
        <v>11</v>
      </c>
      <c r="AM10" s="17">
        <v>8</v>
      </c>
      <c r="AN10" s="17">
        <v>14</v>
      </c>
      <c r="AO10" s="17">
        <v>18</v>
      </c>
      <c r="AP10" s="17">
        <v>16</v>
      </c>
      <c r="AQ10" s="17">
        <v>13</v>
      </c>
      <c r="AR10" s="17">
        <v>13</v>
      </c>
      <c r="AS10" s="17">
        <v>4</v>
      </c>
      <c r="AT10" s="17">
        <v>10</v>
      </c>
      <c r="AU10" s="17">
        <v>7</v>
      </c>
      <c r="AV10" s="17">
        <v>16</v>
      </c>
      <c r="AW10" s="17">
        <v>9</v>
      </c>
      <c r="AX10" s="17">
        <v>6</v>
      </c>
      <c r="AY10" s="17">
        <v>10</v>
      </c>
      <c r="AZ10" s="17">
        <v>9</v>
      </c>
      <c r="BA10" s="17">
        <v>9</v>
      </c>
      <c r="BB10" s="17">
        <v>14</v>
      </c>
      <c r="BC10" s="17">
        <v>5</v>
      </c>
      <c r="BD10" s="17">
        <v>8</v>
      </c>
      <c r="BE10" s="17">
        <v>13</v>
      </c>
      <c r="BF10" s="17">
        <v>5</v>
      </c>
      <c r="BG10" s="17">
        <v>9</v>
      </c>
      <c r="BH10" s="17">
        <v>8</v>
      </c>
      <c r="BI10" s="17">
        <v>10</v>
      </c>
      <c r="BJ10" s="17">
        <v>10</v>
      </c>
      <c r="BK10" s="17">
        <v>10</v>
      </c>
      <c r="BL10" s="17">
        <v>16</v>
      </c>
      <c r="BM10" s="17">
        <v>14</v>
      </c>
      <c r="BN10" s="17">
        <v>11</v>
      </c>
      <c r="BO10" s="17">
        <v>18</v>
      </c>
      <c r="BP10" s="17">
        <v>15</v>
      </c>
      <c r="BQ10" s="17">
        <v>8</v>
      </c>
      <c r="BR10" s="17">
        <v>13</v>
      </c>
      <c r="BS10" s="17">
        <v>12</v>
      </c>
      <c r="BT10" s="17">
        <v>14</v>
      </c>
      <c r="BU10" s="17">
        <v>23</v>
      </c>
      <c r="BV10" s="17">
        <v>18</v>
      </c>
      <c r="BW10" s="17">
        <v>17</v>
      </c>
      <c r="BX10" s="17">
        <v>11</v>
      </c>
      <c r="BY10" s="17">
        <v>8</v>
      </c>
      <c r="BZ10" s="17">
        <v>7</v>
      </c>
      <c r="CA10" s="17">
        <v>4</v>
      </c>
      <c r="CB10" s="17">
        <v>10</v>
      </c>
      <c r="CC10" s="17">
        <v>10</v>
      </c>
      <c r="CD10" s="17">
        <v>8</v>
      </c>
      <c r="CE10" s="17">
        <v>6</v>
      </c>
      <c r="CF10" s="17">
        <v>4</v>
      </c>
      <c r="CG10" s="17">
        <v>9</v>
      </c>
      <c r="CH10" s="17">
        <v>4</v>
      </c>
      <c r="CI10" s="17">
        <v>4</v>
      </c>
      <c r="CJ10" s="17">
        <v>5</v>
      </c>
      <c r="CK10" s="17">
        <v>7</v>
      </c>
      <c r="CL10" s="17">
        <v>11</v>
      </c>
      <c r="CM10" s="17">
        <v>6</v>
      </c>
      <c r="CN10" s="17">
        <v>8</v>
      </c>
      <c r="CO10" s="17">
        <v>8</v>
      </c>
      <c r="CP10" s="17">
        <v>5</v>
      </c>
      <c r="CQ10" s="17">
        <v>4</v>
      </c>
      <c r="CR10" s="17">
        <v>8</v>
      </c>
      <c r="CS10" s="17">
        <v>7</v>
      </c>
      <c r="CT10" s="17">
        <v>6</v>
      </c>
      <c r="CU10" s="17">
        <v>3</v>
      </c>
      <c r="CV10" s="17">
        <v>7</v>
      </c>
      <c r="CW10" s="17">
        <v>2</v>
      </c>
      <c r="CX10" s="17">
        <v>7</v>
      </c>
      <c r="CY10" s="17">
        <v>4</v>
      </c>
      <c r="CZ10" s="17">
        <v>1</v>
      </c>
      <c r="DA10" s="17">
        <v>2</v>
      </c>
      <c r="DB10" s="17">
        <v>3</v>
      </c>
      <c r="DC10" s="17">
        <v>1</v>
      </c>
      <c r="DD10" s="17">
        <v>3</v>
      </c>
      <c r="DE10" s="17">
        <v>1</v>
      </c>
      <c r="DF10" s="17">
        <v>1</v>
      </c>
      <c r="DG10" s="17">
        <v>0</v>
      </c>
      <c r="DH10" s="17">
        <v>1</v>
      </c>
      <c r="DI10" s="17">
        <v>1</v>
      </c>
      <c r="DJ10" s="17">
        <v>0</v>
      </c>
      <c r="DK10" s="17">
        <v>0</v>
      </c>
      <c r="DL10" s="17">
        <v>2</v>
      </c>
      <c r="DM10" s="17">
        <v>1</v>
      </c>
      <c r="DN10" s="17">
        <v>0</v>
      </c>
      <c r="DO10" s="17">
        <v>0</v>
      </c>
      <c r="DP10" s="17">
        <v>0</v>
      </c>
      <c r="DQ10" s="17">
        <v>1</v>
      </c>
      <c r="DR10" s="17">
        <v>0</v>
      </c>
      <c r="DS10" s="17">
        <v>0</v>
      </c>
      <c r="DT10" s="17">
        <v>0</v>
      </c>
      <c r="DU10" s="17">
        <v>0</v>
      </c>
      <c r="DV10" s="17">
        <v>0</v>
      </c>
    </row>
    <row r="11" spans="1:126" x14ac:dyDescent="0.3">
      <c r="A11" s="164" t="s">
        <v>93</v>
      </c>
      <c r="B11" s="8" t="s">
        <v>94</v>
      </c>
      <c r="C11" s="17">
        <v>253</v>
      </c>
      <c r="D11" s="18">
        <f t="shared" si="60"/>
        <v>7.5098814229249009E-2</v>
      </c>
      <c r="E11" s="18">
        <f t="shared" si="61"/>
        <v>6.7193675889328064E-2</v>
      </c>
      <c r="F11" s="18">
        <f t="shared" si="62"/>
        <v>4.7430830039525688E-2</v>
      </c>
      <c r="G11" s="18">
        <f t="shared" si="63"/>
        <v>3.9525691699604744E-2</v>
      </c>
      <c r="H11" s="18">
        <f t="shared" si="64"/>
        <v>3.1620553359683792E-2</v>
      </c>
      <c r="I11" s="18">
        <f t="shared" si="65"/>
        <v>2.766798418972332E-2</v>
      </c>
      <c r="J11" s="18">
        <f t="shared" si="66"/>
        <v>4.3478260869565216E-2</v>
      </c>
      <c r="K11" s="18">
        <f t="shared" si="67"/>
        <v>9.8814229249011856E-2</v>
      </c>
      <c r="L11" s="18">
        <f t="shared" si="68"/>
        <v>5.1383399209486168E-2</v>
      </c>
      <c r="M11" s="18">
        <f t="shared" si="69"/>
        <v>7.9051383399209488E-2</v>
      </c>
      <c r="N11" s="18">
        <f t="shared" si="70"/>
        <v>7.1146245059288543E-2</v>
      </c>
      <c r="O11" s="18">
        <f t="shared" si="71"/>
        <v>7.9051383399209488E-2</v>
      </c>
      <c r="P11" s="18">
        <f t="shared" si="72"/>
        <v>0.11462450592885376</v>
      </c>
      <c r="Q11" s="18">
        <f t="shared" si="73"/>
        <v>6.3241106719367585E-2</v>
      </c>
      <c r="R11" s="18">
        <f t="shared" si="74"/>
        <v>5.533596837944664E-2</v>
      </c>
      <c r="S11" s="18">
        <f t="shared" si="75"/>
        <v>5.533596837944664E-2</v>
      </c>
      <c r="T11" s="18">
        <f t="shared" si="76"/>
        <v>0.20158102766798419</v>
      </c>
      <c r="U11" s="18">
        <f t="shared" si="76"/>
        <v>0.62450592885375489</v>
      </c>
      <c r="V11" s="18">
        <f t="shared" si="76"/>
        <v>0.17391304347826086</v>
      </c>
      <c r="W11" s="17">
        <f t="shared" si="77"/>
        <v>51</v>
      </c>
      <c r="X11" s="17">
        <f t="shared" si="78"/>
        <v>158</v>
      </c>
      <c r="Y11" s="17">
        <f t="shared" si="79"/>
        <v>44</v>
      </c>
      <c r="Z11" s="17">
        <v>2</v>
      </c>
      <c r="AA11" s="17">
        <v>4</v>
      </c>
      <c r="AB11" s="17">
        <v>4</v>
      </c>
      <c r="AC11" s="17">
        <v>3</v>
      </c>
      <c r="AD11" s="17">
        <v>6</v>
      </c>
      <c r="AE11" s="17">
        <v>5</v>
      </c>
      <c r="AF11" s="17">
        <v>7</v>
      </c>
      <c r="AG11" s="17">
        <v>3</v>
      </c>
      <c r="AH11" s="17">
        <v>1</v>
      </c>
      <c r="AI11" s="17">
        <v>1</v>
      </c>
      <c r="AJ11" s="17">
        <v>2</v>
      </c>
      <c r="AK11" s="17">
        <v>3</v>
      </c>
      <c r="AL11" s="17">
        <v>3</v>
      </c>
      <c r="AM11" s="17">
        <v>3</v>
      </c>
      <c r="AN11" s="17">
        <v>1</v>
      </c>
      <c r="AO11" s="17">
        <v>2</v>
      </c>
      <c r="AP11" s="17">
        <v>1</v>
      </c>
      <c r="AQ11" s="17">
        <v>1</v>
      </c>
      <c r="AR11" s="17">
        <v>3</v>
      </c>
      <c r="AS11" s="17">
        <v>3</v>
      </c>
      <c r="AT11" s="17">
        <v>1</v>
      </c>
      <c r="AU11" s="17">
        <v>1</v>
      </c>
      <c r="AV11" s="17">
        <v>1</v>
      </c>
      <c r="AW11" s="17">
        <v>4</v>
      </c>
      <c r="AX11" s="17">
        <v>1</v>
      </c>
      <c r="AY11" s="17">
        <v>0</v>
      </c>
      <c r="AZ11" s="17">
        <v>0</v>
      </c>
      <c r="BA11" s="17">
        <v>2</v>
      </c>
      <c r="BB11" s="17">
        <v>0</v>
      </c>
      <c r="BC11" s="17">
        <v>5</v>
      </c>
      <c r="BD11" s="17">
        <v>3</v>
      </c>
      <c r="BE11" s="17">
        <v>4</v>
      </c>
      <c r="BF11" s="17">
        <v>0</v>
      </c>
      <c r="BG11" s="17">
        <v>1</v>
      </c>
      <c r="BH11" s="17">
        <v>3</v>
      </c>
      <c r="BI11" s="17">
        <v>7</v>
      </c>
      <c r="BJ11" s="17">
        <v>4</v>
      </c>
      <c r="BK11" s="17">
        <v>7</v>
      </c>
      <c r="BL11" s="17">
        <v>2</v>
      </c>
      <c r="BM11" s="17">
        <v>5</v>
      </c>
      <c r="BN11" s="17">
        <v>2</v>
      </c>
      <c r="BO11" s="17">
        <v>3</v>
      </c>
      <c r="BP11" s="17">
        <v>3</v>
      </c>
      <c r="BQ11" s="17">
        <v>3</v>
      </c>
      <c r="BR11" s="17">
        <v>2</v>
      </c>
      <c r="BS11" s="17">
        <v>2</v>
      </c>
      <c r="BT11" s="17">
        <v>7</v>
      </c>
      <c r="BU11" s="17">
        <v>1</v>
      </c>
      <c r="BV11" s="17">
        <v>6</v>
      </c>
      <c r="BW11" s="17">
        <v>4</v>
      </c>
      <c r="BX11" s="17">
        <v>4</v>
      </c>
      <c r="BY11" s="17">
        <v>3</v>
      </c>
      <c r="BZ11" s="17">
        <v>1</v>
      </c>
      <c r="CA11" s="17">
        <v>2</v>
      </c>
      <c r="CB11" s="17">
        <v>8</v>
      </c>
      <c r="CC11" s="17">
        <v>2</v>
      </c>
      <c r="CD11" s="17">
        <v>3</v>
      </c>
      <c r="CE11" s="17">
        <v>2</v>
      </c>
      <c r="CF11" s="17">
        <v>8</v>
      </c>
      <c r="CG11" s="17">
        <v>5</v>
      </c>
      <c r="CH11" s="17">
        <v>6</v>
      </c>
      <c r="CI11" s="17">
        <v>3</v>
      </c>
      <c r="CJ11" s="17">
        <v>6</v>
      </c>
      <c r="CK11" s="17">
        <v>6</v>
      </c>
      <c r="CL11" s="17">
        <v>8</v>
      </c>
      <c r="CM11" s="17">
        <v>1</v>
      </c>
      <c r="CN11" s="17">
        <v>2</v>
      </c>
      <c r="CO11" s="17">
        <v>6</v>
      </c>
      <c r="CP11" s="17">
        <v>5</v>
      </c>
      <c r="CQ11" s="17">
        <v>2</v>
      </c>
      <c r="CR11" s="17">
        <v>2</v>
      </c>
      <c r="CS11" s="17">
        <v>2</v>
      </c>
      <c r="CT11" s="17">
        <v>5</v>
      </c>
      <c r="CU11" s="17">
        <v>4</v>
      </c>
      <c r="CV11" s="17">
        <v>1</v>
      </c>
      <c r="CW11" s="17">
        <v>0</v>
      </c>
      <c r="CX11" s="17">
        <v>2</v>
      </c>
      <c r="CY11" s="17">
        <v>1</v>
      </c>
      <c r="CZ11" s="17">
        <v>0</v>
      </c>
      <c r="DA11" s="17">
        <v>0</v>
      </c>
      <c r="DB11" s="17">
        <v>5</v>
      </c>
      <c r="DC11" s="17">
        <v>0</v>
      </c>
      <c r="DD11" s="17">
        <v>0</v>
      </c>
      <c r="DE11" s="17">
        <v>2</v>
      </c>
      <c r="DF11" s="17">
        <v>0</v>
      </c>
      <c r="DG11" s="17">
        <v>1</v>
      </c>
      <c r="DH11" s="17">
        <v>0</v>
      </c>
      <c r="DI11" s="17">
        <v>0</v>
      </c>
      <c r="DJ11" s="17">
        <v>0</v>
      </c>
      <c r="DK11" s="17">
        <v>2</v>
      </c>
      <c r="DL11" s="17">
        <v>0</v>
      </c>
      <c r="DM11" s="17">
        <v>0</v>
      </c>
      <c r="DN11" s="17">
        <v>0</v>
      </c>
      <c r="DO11" s="17">
        <v>0</v>
      </c>
      <c r="DP11" s="17">
        <v>0</v>
      </c>
      <c r="DQ11" s="17">
        <v>1</v>
      </c>
      <c r="DR11" s="17">
        <v>0</v>
      </c>
      <c r="DS11" s="17">
        <v>0</v>
      </c>
      <c r="DT11" s="17">
        <v>0</v>
      </c>
      <c r="DU11" s="17">
        <v>0</v>
      </c>
      <c r="DV11" s="17">
        <v>0</v>
      </c>
    </row>
    <row r="12" spans="1:126" x14ac:dyDescent="0.3">
      <c r="A12" s="164" t="s">
        <v>95</v>
      </c>
      <c r="B12" s="8" t="s">
        <v>96</v>
      </c>
      <c r="C12" s="17">
        <v>329</v>
      </c>
      <c r="D12" s="18">
        <f t="shared" si="60"/>
        <v>6.0790273556231005E-2</v>
      </c>
      <c r="E12" s="18">
        <f t="shared" si="61"/>
        <v>5.1671732522796353E-2</v>
      </c>
      <c r="F12" s="18">
        <f t="shared" si="62"/>
        <v>4.8632218844984802E-2</v>
      </c>
      <c r="G12" s="18">
        <f t="shared" si="63"/>
        <v>5.7750759878419454E-2</v>
      </c>
      <c r="H12" s="18">
        <f t="shared" si="64"/>
        <v>3.64741641337386E-2</v>
      </c>
      <c r="I12" s="18">
        <f t="shared" si="65"/>
        <v>5.4711246200607903E-2</v>
      </c>
      <c r="J12" s="18">
        <f t="shared" si="66"/>
        <v>3.9513677811550151E-2</v>
      </c>
      <c r="K12" s="18">
        <f t="shared" si="67"/>
        <v>5.7750759878419454E-2</v>
      </c>
      <c r="L12" s="18">
        <f t="shared" si="68"/>
        <v>6.0790273556231005E-2</v>
      </c>
      <c r="M12" s="18">
        <f t="shared" si="69"/>
        <v>7.598784194528875E-2</v>
      </c>
      <c r="N12" s="18">
        <f t="shared" si="70"/>
        <v>8.8145896656534953E-2</v>
      </c>
      <c r="O12" s="18">
        <f t="shared" si="71"/>
        <v>7.29483282674772E-2</v>
      </c>
      <c r="P12" s="18">
        <f t="shared" si="72"/>
        <v>0.10334346504559271</v>
      </c>
      <c r="Q12" s="18">
        <f t="shared" si="73"/>
        <v>5.7750759878419454E-2</v>
      </c>
      <c r="R12" s="18">
        <f t="shared" si="74"/>
        <v>3.9513677811550151E-2</v>
      </c>
      <c r="S12" s="18">
        <f t="shared" si="75"/>
        <v>9.4224924012158054E-2</v>
      </c>
      <c r="T12" s="18">
        <f t="shared" si="76"/>
        <v>0.18541033434650456</v>
      </c>
      <c r="U12" s="18">
        <f t="shared" si="76"/>
        <v>0.62310030395136773</v>
      </c>
      <c r="V12" s="18">
        <f t="shared" si="76"/>
        <v>0.19148936170212766</v>
      </c>
      <c r="W12" s="17">
        <f t="shared" si="77"/>
        <v>61</v>
      </c>
      <c r="X12" s="17">
        <f t="shared" si="78"/>
        <v>205</v>
      </c>
      <c r="Y12" s="17">
        <f t="shared" si="79"/>
        <v>63</v>
      </c>
      <c r="Z12" s="17">
        <v>3</v>
      </c>
      <c r="AA12" s="17">
        <v>4</v>
      </c>
      <c r="AB12" s="17">
        <v>5</v>
      </c>
      <c r="AC12" s="17">
        <v>2</v>
      </c>
      <c r="AD12" s="17">
        <v>6</v>
      </c>
      <c r="AE12" s="17">
        <v>1</v>
      </c>
      <c r="AF12" s="17">
        <v>5</v>
      </c>
      <c r="AG12" s="17">
        <v>4</v>
      </c>
      <c r="AH12" s="17">
        <v>3</v>
      </c>
      <c r="AI12" s="17">
        <v>4</v>
      </c>
      <c r="AJ12" s="17">
        <v>4</v>
      </c>
      <c r="AK12" s="17">
        <v>5</v>
      </c>
      <c r="AL12" s="17">
        <v>2</v>
      </c>
      <c r="AM12" s="17">
        <v>2</v>
      </c>
      <c r="AN12" s="17">
        <v>3</v>
      </c>
      <c r="AO12" s="17">
        <v>3</v>
      </c>
      <c r="AP12" s="17">
        <v>5</v>
      </c>
      <c r="AQ12" s="17">
        <v>3</v>
      </c>
      <c r="AR12" s="17">
        <v>4</v>
      </c>
      <c r="AS12" s="17">
        <v>4</v>
      </c>
      <c r="AT12" s="17">
        <v>2</v>
      </c>
      <c r="AU12" s="17">
        <v>4</v>
      </c>
      <c r="AV12" s="17">
        <v>0</v>
      </c>
      <c r="AW12" s="17">
        <v>0</v>
      </c>
      <c r="AX12" s="17">
        <v>6</v>
      </c>
      <c r="AY12" s="17">
        <v>2</v>
      </c>
      <c r="AZ12" s="17">
        <v>8</v>
      </c>
      <c r="BA12" s="17">
        <v>1</v>
      </c>
      <c r="BB12" s="17">
        <v>2</v>
      </c>
      <c r="BC12" s="17">
        <v>5</v>
      </c>
      <c r="BD12" s="17">
        <v>2</v>
      </c>
      <c r="BE12" s="17">
        <v>5</v>
      </c>
      <c r="BF12" s="17">
        <v>1</v>
      </c>
      <c r="BG12" s="17">
        <v>1</v>
      </c>
      <c r="BH12" s="17">
        <v>4</v>
      </c>
      <c r="BI12" s="17">
        <v>1</v>
      </c>
      <c r="BJ12" s="17">
        <v>7</v>
      </c>
      <c r="BK12" s="17">
        <v>1</v>
      </c>
      <c r="BL12" s="17">
        <v>4</v>
      </c>
      <c r="BM12" s="17">
        <v>6</v>
      </c>
      <c r="BN12" s="17">
        <v>7</v>
      </c>
      <c r="BO12" s="17">
        <v>3</v>
      </c>
      <c r="BP12" s="17">
        <v>3</v>
      </c>
      <c r="BQ12" s="17">
        <v>6</v>
      </c>
      <c r="BR12" s="17">
        <v>1</v>
      </c>
      <c r="BS12" s="17">
        <v>3</v>
      </c>
      <c r="BT12" s="17">
        <v>4</v>
      </c>
      <c r="BU12" s="17">
        <v>5</v>
      </c>
      <c r="BV12" s="17">
        <v>7</v>
      </c>
      <c r="BW12" s="17">
        <v>6</v>
      </c>
      <c r="BX12" s="17">
        <v>9</v>
      </c>
      <c r="BY12" s="17">
        <v>5</v>
      </c>
      <c r="BZ12" s="17">
        <v>4</v>
      </c>
      <c r="CA12" s="17">
        <v>3</v>
      </c>
      <c r="CB12" s="17">
        <v>8</v>
      </c>
      <c r="CC12" s="17">
        <v>6</v>
      </c>
      <c r="CD12" s="17">
        <v>7</v>
      </c>
      <c r="CE12" s="17">
        <v>3</v>
      </c>
      <c r="CF12" s="17">
        <v>4</v>
      </c>
      <c r="CG12" s="17">
        <v>4</v>
      </c>
      <c r="CH12" s="17">
        <v>8</v>
      </c>
      <c r="CI12" s="17">
        <v>5</v>
      </c>
      <c r="CJ12" s="17">
        <v>5</v>
      </c>
      <c r="CK12" s="17">
        <v>9</v>
      </c>
      <c r="CL12" s="17">
        <v>7</v>
      </c>
      <c r="CM12" s="17">
        <v>6</v>
      </c>
      <c r="CN12" s="17">
        <v>3</v>
      </c>
      <c r="CO12" s="17">
        <v>3</v>
      </c>
      <c r="CP12" s="17">
        <v>6</v>
      </c>
      <c r="CQ12" s="17">
        <v>1</v>
      </c>
      <c r="CR12" s="17">
        <v>2</v>
      </c>
      <c r="CS12" s="17">
        <v>3</v>
      </c>
      <c r="CT12" s="17">
        <v>5</v>
      </c>
      <c r="CU12" s="17">
        <v>2</v>
      </c>
      <c r="CV12" s="17">
        <v>1</v>
      </c>
      <c r="CW12" s="17">
        <v>5</v>
      </c>
      <c r="CX12" s="17">
        <v>2</v>
      </c>
      <c r="CY12" s="17">
        <v>4</v>
      </c>
      <c r="CZ12" s="17">
        <v>1</v>
      </c>
      <c r="DA12" s="17">
        <v>7</v>
      </c>
      <c r="DB12" s="17">
        <v>1</v>
      </c>
      <c r="DC12" s="17">
        <v>1</v>
      </c>
      <c r="DD12" s="17">
        <v>2</v>
      </c>
      <c r="DE12" s="17">
        <v>1</v>
      </c>
      <c r="DF12" s="17">
        <v>1</v>
      </c>
      <c r="DG12" s="17">
        <v>1</v>
      </c>
      <c r="DH12" s="17">
        <v>3</v>
      </c>
      <c r="DI12" s="17">
        <v>2</v>
      </c>
      <c r="DJ12" s="17">
        <v>0</v>
      </c>
      <c r="DK12" s="17">
        <v>0</v>
      </c>
      <c r="DL12" s="17">
        <v>0</v>
      </c>
      <c r="DM12" s="17">
        <v>0</v>
      </c>
      <c r="DN12" s="17">
        <v>0</v>
      </c>
      <c r="DO12" s="17">
        <v>0</v>
      </c>
      <c r="DP12" s="17">
        <v>0</v>
      </c>
      <c r="DQ12" s="17">
        <v>0</v>
      </c>
      <c r="DR12" s="17">
        <v>0</v>
      </c>
      <c r="DS12" s="17">
        <v>0</v>
      </c>
      <c r="DT12" s="17">
        <v>0</v>
      </c>
      <c r="DU12" s="17">
        <v>0</v>
      </c>
      <c r="DV12" s="17">
        <v>0</v>
      </c>
    </row>
    <row r="13" spans="1:126" x14ac:dyDescent="0.3">
      <c r="A13" s="164" t="s">
        <v>97</v>
      </c>
      <c r="B13" s="8" t="s">
        <v>98</v>
      </c>
      <c r="C13" s="17">
        <v>251</v>
      </c>
      <c r="D13" s="18">
        <f t="shared" si="60"/>
        <v>3.5856573705179286E-2</v>
      </c>
      <c r="E13" s="18">
        <f t="shared" si="61"/>
        <v>5.1792828685258967E-2</v>
      </c>
      <c r="F13" s="18">
        <f t="shared" si="62"/>
        <v>5.1792828685258967E-2</v>
      </c>
      <c r="G13" s="18">
        <f t="shared" si="63"/>
        <v>3.9840637450199202E-2</v>
      </c>
      <c r="H13" s="18">
        <f t="shared" si="64"/>
        <v>5.9760956175298807E-2</v>
      </c>
      <c r="I13" s="18">
        <f t="shared" si="65"/>
        <v>1.1952191235059761E-2</v>
      </c>
      <c r="J13" s="18">
        <f t="shared" si="66"/>
        <v>3.1872509960159362E-2</v>
      </c>
      <c r="K13" s="18">
        <f t="shared" si="67"/>
        <v>7.1713147410358571E-2</v>
      </c>
      <c r="L13" s="18">
        <f t="shared" si="68"/>
        <v>6.3745019920318724E-2</v>
      </c>
      <c r="M13" s="18">
        <f t="shared" si="69"/>
        <v>7.9681274900398405E-2</v>
      </c>
      <c r="N13" s="18">
        <f t="shared" si="70"/>
        <v>8.7649402390438252E-2</v>
      </c>
      <c r="O13" s="18">
        <f t="shared" si="71"/>
        <v>5.5776892430278883E-2</v>
      </c>
      <c r="P13" s="18">
        <f t="shared" si="72"/>
        <v>0.14741035856573706</v>
      </c>
      <c r="Q13" s="18">
        <f t="shared" si="73"/>
        <v>7.1713147410358571E-2</v>
      </c>
      <c r="R13" s="18">
        <f t="shared" si="74"/>
        <v>5.9760956175298807E-2</v>
      </c>
      <c r="S13" s="18">
        <f t="shared" si="75"/>
        <v>7.9681274900398405E-2</v>
      </c>
      <c r="T13" s="18">
        <f t="shared" si="76"/>
        <v>0.15537848605577689</v>
      </c>
      <c r="U13" s="18">
        <f t="shared" si="76"/>
        <v>0.63346613545816732</v>
      </c>
      <c r="V13" s="18">
        <f t="shared" si="76"/>
        <v>0.21115537848605578</v>
      </c>
      <c r="W13" s="17">
        <f t="shared" si="77"/>
        <v>39</v>
      </c>
      <c r="X13" s="17">
        <f t="shared" si="78"/>
        <v>159</v>
      </c>
      <c r="Y13" s="17">
        <f t="shared" si="79"/>
        <v>53</v>
      </c>
      <c r="Z13" s="17">
        <v>1</v>
      </c>
      <c r="AA13" s="17">
        <v>1</v>
      </c>
      <c r="AB13" s="17">
        <v>2</v>
      </c>
      <c r="AC13" s="17">
        <v>3</v>
      </c>
      <c r="AD13" s="17">
        <v>2</v>
      </c>
      <c r="AE13" s="17">
        <v>3</v>
      </c>
      <c r="AF13" s="17">
        <v>2</v>
      </c>
      <c r="AG13" s="17">
        <v>3</v>
      </c>
      <c r="AH13" s="17">
        <v>4</v>
      </c>
      <c r="AI13" s="17">
        <v>1</v>
      </c>
      <c r="AJ13" s="17">
        <v>2</v>
      </c>
      <c r="AK13" s="17">
        <v>2</v>
      </c>
      <c r="AL13" s="17">
        <v>6</v>
      </c>
      <c r="AM13" s="17">
        <v>1</v>
      </c>
      <c r="AN13" s="17">
        <v>2</v>
      </c>
      <c r="AO13" s="17">
        <v>0</v>
      </c>
      <c r="AP13" s="17">
        <v>4</v>
      </c>
      <c r="AQ13" s="17">
        <v>3</v>
      </c>
      <c r="AR13" s="17">
        <v>1</v>
      </c>
      <c r="AS13" s="17">
        <v>2</v>
      </c>
      <c r="AT13" s="17">
        <v>3</v>
      </c>
      <c r="AU13" s="17">
        <v>1</v>
      </c>
      <c r="AV13" s="17">
        <v>5</v>
      </c>
      <c r="AW13" s="17">
        <v>2</v>
      </c>
      <c r="AX13" s="17">
        <v>4</v>
      </c>
      <c r="AY13" s="17">
        <v>1</v>
      </c>
      <c r="AZ13" s="17">
        <v>2</v>
      </c>
      <c r="BA13" s="17">
        <v>0</v>
      </c>
      <c r="BB13" s="17">
        <v>0</v>
      </c>
      <c r="BC13" s="17">
        <v>0</v>
      </c>
      <c r="BD13" s="17">
        <v>1</v>
      </c>
      <c r="BE13" s="17">
        <v>0</v>
      </c>
      <c r="BF13" s="17">
        <v>4</v>
      </c>
      <c r="BG13" s="17">
        <v>0</v>
      </c>
      <c r="BH13" s="17">
        <v>3</v>
      </c>
      <c r="BI13" s="17">
        <v>2</v>
      </c>
      <c r="BJ13" s="17">
        <v>3</v>
      </c>
      <c r="BK13" s="17">
        <v>8</v>
      </c>
      <c r="BL13" s="17">
        <v>3</v>
      </c>
      <c r="BM13" s="17">
        <v>2</v>
      </c>
      <c r="BN13" s="17">
        <v>3</v>
      </c>
      <c r="BO13" s="17">
        <v>2</v>
      </c>
      <c r="BP13" s="17">
        <v>4</v>
      </c>
      <c r="BQ13" s="17">
        <v>3</v>
      </c>
      <c r="BR13" s="17">
        <v>4</v>
      </c>
      <c r="BS13" s="17">
        <v>4</v>
      </c>
      <c r="BT13" s="17">
        <v>4</v>
      </c>
      <c r="BU13" s="17">
        <v>5</v>
      </c>
      <c r="BV13" s="17">
        <v>4</v>
      </c>
      <c r="BW13" s="17">
        <v>3</v>
      </c>
      <c r="BX13" s="17">
        <v>2</v>
      </c>
      <c r="BY13" s="17">
        <v>8</v>
      </c>
      <c r="BZ13" s="17">
        <v>4</v>
      </c>
      <c r="CA13" s="17">
        <v>4</v>
      </c>
      <c r="CB13" s="17">
        <v>4</v>
      </c>
      <c r="CC13" s="17">
        <v>2</v>
      </c>
      <c r="CD13" s="17">
        <v>4</v>
      </c>
      <c r="CE13" s="17">
        <v>3</v>
      </c>
      <c r="CF13" s="17">
        <v>3</v>
      </c>
      <c r="CG13" s="17">
        <v>2</v>
      </c>
      <c r="CH13" s="17">
        <v>9</v>
      </c>
      <c r="CI13" s="17">
        <v>7</v>
      </c>
      <c r="CJ13" s="17">
        <v>5</v>
      </c>
      <c r="CK13" s="17">
        <v>11</v>
      </c>
      <c r="CL13" s="17">
        <v>5</v>
      </c>
      <c r="CM13" s="17">
        <v>4</v>
      </c>
      <c r="CN13" s="17">
        <v>4</v>
      </c>
      <c r="CO13" s="17">
        <v>3</v>
      </c>
      <c r="CP13" s="17">
        <v>5</v>
      </c>
      <c r="CQ13" s="17">
        <v>2</v>
      </c>
      <c r="CR13" s="17">
        <v>2</v>
      </c>
      <c r="CS13" s="17">
        <v>6</v>
      </c>
      <c r="CT13" s="17">
        <v>4</v>
      </c>
      <c r="CU13" s="17">
        <v>2</v>
      </c>
      <c r="CV13" s="17">
        <v>1</v>
      </c>
      <c r="CW13" s="17">
        <v>2</v>
      </c>
      <c r="CX13" s="17">
        <v>4</v>
      </c>
      <c r="CY13" s="17">
        <v>3</v>
      </c>
      <c r="CZ13" s="17">
        <v>0</v>
      </c>
      <c r="DA13" s="17">
        <v>0</v>
      </c>
      <c r="DB13" s="17">
        <v>0</v>
      </c>
      <c r="DC13" s="17">
        <v>2</v>
      </c>
      <c r="DD13" s="17">
        <v>1</v>
      </c>
      <c r="DE13" s="17">
        <v>2</v>
      </c>
      <c r="DF13" s="17">
        <v>0</v>
      </c>
      <c r="DG13" s="17">
        <v>4</v>
      </c>
      <c r="DH13" s="17">
        <v>1</v>
      </c>
      <c r="DI13" s="17">
        <v>0</v>
      </c>
      <c r="DJ13" s="17">
        <v>1</v>
      </c>
      <c r="DK13" s="17">
        <v>0</v>
      </c>
      <c r="DL13" s="17">
        <v>0</v>
      </c>
      <c r="DM13" s="17">
        <v>0</v>
      </c>
      <c r="DN13" s="17">
        <v>0</v>
      </c>
      <c r="DO13" s="17">
        <v>0</v>
      </c>
      <c r="DP13" s="17">
        <v>0</v>
      </c>
      <c r="DQ13" s="17">
        <v>0</v>
      </c>
      <c r="DR13" s="17">
        <v>0</v>
      </c>
      <c r="DS13" s="17">
        <v>0</v>
      </c>
      <c r="DT13" s="17">
        <v>0</v>
      </c>
      <c r="DU13" s="17">
        <v>0</v>
      </c>
      <c r="DV13" s="17">
        <v>0</v>
      </c>
    </row>
    <row r="14" spans="1:126" x14ac:dyDescent="0.3">
      <c r="A14" s="164" t="s">
        <v>99</v>
      </c>
      <c r="B14" s="8" t="s">
        <v>100</v>
      </c>
      <c r="C14" s="17">
        <v>700</v>
      </c>
      <c r="D14" s="18">
        <f t="shared" si="60"/>
        <v>5.2857142857142859E-2</v>
      </c>
      <c r="E14" s="18">
        <f t="shared" si="61"/>
        <v>2.8571428571428571E-2</v>
      </c>
      <c r="F14" s="18">
        <f t="shared" si="62"/>
        <v>7.857142857142857E-2</v>
      </c>
      <c r="G14" s="18">
        <f t="shared" si="63"/>
        <v>6.5714285714285711E-2</v>
      </c>
      <c r="H14" s="18">
        <f t="shared" si="64"/>
        <v>4.5714285714285714E-2</v>
      </c>
      <c r="I14" s="18">
        <f t="shared" si="65"/>
        <v>2.7142857142857142E-2</v>
      </c>
      <c r="J14" s="18">
        <f t="shared" si="66"/>
        <v>5.5714285714285716E-2</v>
      </c>
      <c r="K14" s="18">
        <f t="shared" si="67"/>
        <v>3.5714285714285712E-2</v>
      </c>
      <c r="L14" s="18">
        <f t="shared" si="68"/>
        <v>4.5714285714285714E-2</v>
      </c>
      <c r="M14" s="18">
        <f t="shared" si="69"/>
        <v>0.09</v>
      </c>
      <c r="N14" s="18">
        <f t="shared" si="70"/>
        <v>7.571428571428572E-2</v>
      </c>
      <c r="O14" s="18">
        <f t="shared" si="71"/>
        <v>5.1428571428571428E-2</v>
      </c>
      <c r="P14" s="18">
        <f t="shared" si="72"/>
        <v>0.10285714285714286</v>
      </c>
      <c r="Q14" s="18">
        <f t="shared" si="73"/>
        <v>8.5714285714285715E-2</v>
      </c>
      <c r="R14" s="18">
        <f t="shared" si="74"/>
        <v>5.2857142857142859E-2</v>
      </c>
      <c r="S14" s="18">
        <f t="shared" si="75"/>
        <v>0.10571428571428572</v>
      </c>
      <c r="T14" s="18">
        <f t="shared" si="76"/>
        <v>0.19142857142857142</v>
      </c>
      <c r="U14" s="18">
        <f t="shared" si="76"/>
        <v>0.56428571428571428</v>
      </c>
      <c r="V14" s="18">
        <f t="shared" si="76"/>
        <v>0.24428571428571427</v>
      </c>
      <c r="W14" s="17">
        <f t="shared" si="77"/>
        <v>134</v>
      </c>
      <c r="X14" s="17">
        <f t="shared" si="78"/>
        <v>395</v>
      </c>
      <c r="Y14" s="17">
        <f t="shared" si="79"/>
        <v>171</v>
      </c>
      <c r="Z14" s="17">
        <v>10</v>
      </c>
      <c r="AA14" s="17">
        <v>4</v>
      </c>
      <c r="AB14" s="17">
        <v>5</v>
      </c>
      <c r="AC14" s="17">
        <v>8</v>
      </c>
      <c r="AD14" s="17">
        <v>10</v>
      </c>
      <c r="AE14" s="17">
        <v>3</v>
      </c>
      <c r="AF14" s="17">
        <v>4</v>
      </c>
      <c r="AG14" s="17">
        <v>3</v>
      </c>
      <c r="AH14" s="17">
        <v>6</v>
      </c>
      <c r="AI14" s="17">
        <v>4</v>
      </c>
      <c r="AJ14" s="17">
        <v>10</v>
      </c>
      <c r="AK14" s="17">
        <v>12</v>
      </c>
      <c r="AL14" s="17">
        <v>13</v>
      </c>
      <c r="AM14" s="17">
        <v>9</v>
      </c>
      <c r="AN14" s="17">
        <v>11</v>
      </c>
      <c r="AO14" s="17">
        <v>13</v>
      </c>
      <c r="AP14" s="17">
        <v>9</v>
      </c>
      <c r="AQ14" s="17">
        <v>8</v>
      </c>
      <c r="AR14" s="17">
        <v>9</v>
      </c>
      <c r="AS14" s="17">
        <v>7</v>
      </c>
      <c r="AT14" s="17">
        <v>7</v>
      </c>
      <c r="AU14" s="17">
        <v>10</v>
      </c>
      <c r="AV14" s="17">
        <v>2</v>
      </c>
      <c r="AW14" s="17">
        <v>6</v>
      </c>
      <c r="AX14" s="17">
        <v>7</v>
      </c>
      <c r="AY14" s="17">
        <v>7</v>
      </c>
      <c r="AZ14" s="17">
        <v>3</v>
      </c>
      <c r="BA14" s="17">
        <v>0</v>
      </c>
      <c r="BB14" s="17">
        <v>4</v>
      </c>
      <c r="BC14" s="17">
        <v>5</v>
      </c>
      <c r="BD14" s="17">
        <v>5</v>
      </c>
      <c r="BE14" s="17">
        <v>11</v>
      </c>
      <c r="BF14" s="17">
        <v>10</v>
      </c>
      <c r="BG14" s="17">
        <v>6</v>
      </c>
      <c r="BH14" s="17">
        <v>7</v>
      </c>
      <c r="BI14" s="17">
        <v>5</v>
      </c>
      <c r="BJ14" s="17">
        <v>2</v>
      </c>
      <c r="BK14" s="17">
        <v>8</v>
      </c>
      <c r="BL14" s="17">
        <v>5</v>
      </c>
      <c r="BM14" s="17">
        <v>5</v>
      </c>
      <c r="BN14" s="17">
        <v>3</v>
      </c>
      <c r="BO14" s="17">
        <v>7</v>
      </c>
      <c r="BP14" s="17">
        <v>10</v>
      </c>
      <c r="BQ14" s="17">
        <v>9</v>
      </c>
      <c r="BR14" s="17">
        <v>3</v>
      </c>
      <c r="BS14" s="17">
        <v>13</v>
      </c>
      <c r="BT14" s="17">
        <v>17</v>
      </c>
      <c r="BU14" s="17">
        <v>9</v>
      </c>
      <c r="BV14" s="17">
        <v>9</v>
      </c>
      <c r="BW14" s="17">
        <v>15</v>
      </c>
      <c r="BX14" s="17">
        <v>13</v>
      </c>
      <c r="BY14" s="17">
        <v>11</v>
      </c>
      <c r="BZ14" s="17">
        <v>9</v>
      </c>
      <c r="CA14" s="17">
        <v>10</v>
      </c>
      <c r="CB14" s="17">
        <v>10</v>
      </c>
      <c r="CC14" s="17">
        <v>7</v>
      </c>
      <c r="CD14" s="17">
        <v>10</v>
      </c>
      <c r="CE14" s="17">
        <v>5</v>
      </c>
      <c r="CF14" s="17">
        <v>8</v>
      </c>
      <c r="CG14" s="17">
        <v>6</v>
      </c>
      <c r="CH14" s="17">
        <v>17</v>
      </c>
      <c r="CI14" s="17">
        <v>10</v>
      </c>
      <c r="CJ14" s="17">
        <v>13</v>
      </c>
      <c r="CK14" s="17">
        <v>13</v>
      </c>
      <c r="CL14" s="17">
        <v>19</v>
      </c>
      <c r="CM14" s="17">
        <v>16</v>
      </c>
      <c r="CN14" s="17">
        <v>12</v>
      </c>
      <c r="CO14" s="17">
        <v>9</v>
      </c>
      <c r="CP14" s="17">
        <v>17</v>
      </c>
      <c r="CQ14" s="17">
        <v>6</v>
      </c>
      <c r="CR14" s="17">
        <v>5</v>
      </c>
      <c r="CS14" s="17">
        <v>5</v>
      </c>
      <c r="CT14" s="17">
        <v>9</v>
      </c>
      <c r="CU14" s="17">
        <v>7</v>
      </c>
      <c r="CV14" s="17">
        <v>11</v>
      </c>
      <c r="CW14" s="17">
        <v>8</v>
      </c>
      <c r="CX14" s="17">
        <v>7</v>
      </c>
      <c r="CY14" s="17">
        <v>4</v>
      </c>
      <c r="CZ14" s="17">
        <v>5</v>
      </c>
      <c r="DA14" s="17">
        <v>8</v>
      </c>
      <c r="DB14" s="17">
        <v>9</v>
      </c>
      <c r="DC14" s="17">
        <v>9</v>
      </c>
      <c r="DD14" s="17">
        <v>3</v>
      </c>
      <c r="DE14" s="17">
        <v>4</v>
      </c>
      <c r="DF14" s="17">
        <v>1</v>
      </c>
      <c r="DG14" s="17">
        <v>2</v>
      </c>
      <c r="DH14" s="17">
        <v>1</v>
      </c>
      <c r="DI14" s="17">
        <v>2</v>
      </c>
      <c r="DJ14" s="17">
        <v>3</v>
      </c>
      <c r="DK14" s="17">
        <v>2</v>
      </c>
      <c r="DL14" s="17">
        <v>2</v>
      </c>
      <c r="DM14" s="17">
        <v>1</v>
      </c>
      <c r="DN14" s="17">
        <v>2</v>
      </c>
      <c r="DO14" s="17">
        <v>1</v>
      </c>
      <c r="DP14" s="17">
        <v>0</v>
      </c>
      <c r="DQ14" s="17">
        <v>0</v>
      </c>
      <c r="DR14" s="17">
        <v>0</v>
      </c>
      <c r="DS14" s="17">
        <v>0</v>
      </c>
      <c r="DT14" s="17">
        <v>0</v>
      </c>
      <c r="DU14" s="17">
        <v>0</v>
      </c>
      <c r="DV14" s="17">
        <v>0</v>
      </c>
    </row>
    <row r="15" spans="1:126" x14ac:dyDescent="0.3">
      <c r="A15" s="164" t="s">
        <v>101</v>
      </c>
      <c r="B15" s="8" t="s">
        <v>102</v>
      </c>
      <c r="C15" s="17">
        <v>555</v>
      </c>
      <c r="D15" s="18">
        <f t="shared" ref="D15:D17" si="80">SUM(Z15:AD15)/C15</f>
        <v>6.126126126126126E-2</v>
      </c>
      <c r="E15" s="18">
        <f t="shared" ref="E15:E17" si="81">SUM(AE15:AI15)/C15</f>
        <v>6.126126126126126E-2</v>
      </c>
      <c r="F15" s="18">
        <f t="shared" ref="F15:F17" si="82">SUM(AJ15:AN15)/C15</f>
        <v>6.126126126126126E-2</v>
      </c>
      <c r="G15" s="18">
        <f t="shared" ref="G15:G17" si="83">SUM(AO15:AS15)/C15</f>
        <v>9.90990990990991E-2</v>
      </c>
      <c r="H15" s="18">
        <f t="shared" ref="H15:H17" si="84">SUM(AT15:AX15)/C15</f>
        <v>7.9279279279279274E-2</v>
      </c>
      <c r="I15" s="18">
        <f t="shared" ref="I15:I17" si="85">SUM(AY15:BC15)/C15</f>
        <v>4.8648648648648651E-2</v>
      </c>
      <c r="J15" s="18">
        <f t="shared" ref="J15:J17" si="86">SUM(BD15:BH15)/C15</f>
        <v>3.9639639639639637E-2</v>
      </c>
      <c r="K15" s="18">
        <f t="shared" ref="K15:K17" si="87">SUM(BI15:BM15)/C15</f>
        <v>6.126126126126126E-2</v>
      </c>
      <c r="L15" s="18">
        <f t="shared" ref="L15:L17" si="88">SUM(BN15:BR15)/C15</f>
        <v>7.9279279279279274E-2</v>
      </c>
      <c r="M15" s="18">
        <f t="shared" ref="M15:M17" si="89">SUM(BS15:BW15)/C15</f>
        <v>0.10810810810810811</v>
      </c>
      <c r="N15" s="18">
        <f t="shared" ref="N15:N17" si="90">SUM(BX15:CB15)/C15</f>
        <v>7.3873873873873869E-2</v>
      </c>
      <c r="O15" s="18">
        <f t="shared" ref="O15:O17" si="91">SUM(CC15:CG15)/C15</f>
        <v>6.8468468468468463E-2</v>
      </c>
      <c r="P15" s="18">
        <f t="shared" ref="P15:P17" si="92">SUM(CH15:CL15)/C15</f>
        <v>6.4864864864864868E-2</v>
      </c>
      <c r="Q15" s="18">
        <f t="shared" ref="Q15:Q17" si="93">SUM(CM15:CQ15)/C15</f>
        <v>4.6846846846846847E-2</v>
      </c>
      <c r="R15" s="18">
        <f t="shared" ref="R15:R17" si="94">SUM(CR15:CV15)/C15</f>
        <v>1.9819819819819819E-2</v>
      </c>
      <c r="S15" s="18">
        <f t="shared" ref="S15:S17" si="95">SUM(CW15:DV15)/C15</f>
        <v>2.7027027027027029E-2</v>
      </c>
      <c r="T15" s="18">
        <f t="shared" ref="T15:V17" si="96">W15/$C15</f>
        <v>0.23603603603603604</v>
      </c>
      <c r="U15" s="18">
        <f t="shared" si="96"/>
        <v>0.67027027027027031</v>
      </c>
      <c r="V15" s="18">
        <f t="shared" si="96"/>
        <v>9.3693693693693694E-2</v>
      </c>
      <c r="W15" s="17">
        <f t="shared" ref="W15:W17" si="97">SUM(Z15:AP15)</f>
        <v>131</v>
      </c>
      <c r="X15" s="17">
        <f t="shared" ref="X15:X17" si="98">SUM(AQ15:CL15)</f>
        <v>372</v>
      </c>
      <c r="Y15" s="17">
        <f t="shared" ref="Y15:Y17" si="99">SUM(CM15:DV15)</f>
        <v>52</v>
      </c>
      <c r="Z15" s="17">
        <v>6</v>
      </c>
      <c r="AA15" s="17">
        <v>5</v>
      </c>
      <c r="AB15" s="17">
        <v>6</v>
      </c>
      <c r="AC15" s="17">
        <v>5</v>
      </c>
      <c r="AD15" s="17">
        <v>12</v>
      </c>
      <c r="AE15" s="17">
        <v>2</v>
      </c>
      <c r="AF15" s="17">
        <v>9</v>
      </c>
      <c r="AG15" s="17">
        <v>15</v>
      </c>
      <c r="AH15" s="17">
        <v>4</v>
      </c>
      <c r="AI15" s="17">
        <v>4</v>
      </c>
      <c r="AJ15" s="17">
        <v>5</v>
      </c>
      <c r="AK15" s="17">
        <v>10</v>
      </c>
      <c r="AL15" s="17">
        <v>6</v>
      </c>
      <c r="AM15" s="17">
        <v>7</v>
      </c>
      <c r="AN15" s="17">
        <v>6</v>
      </c>
      <c r="AO15" s="17">
        <v>17</v>
      </c>
      <c r="AP15" s="17">
        <v>12</v>
      </c>
      <c r="AQ15" s="17">
        <v>9</v>
      </c>
      <c r="AR15" s="17">
        <v>10</v>
      </c>
      <c r="AS15" s="17">
        <v>7</v>
      </c>
      <c r="AT15" s="17">
        <v>8</v>
      </c>
      <c r="AU15" s="17">
        <v>11</v>
      </c>
      <c r="AV15" s="17">
        <v>8</v>
      </c>
      <c r="AW15" s="17">
        <v>9</v>
      </c>
      <c r="AX15" s="17">
        <v>8</v>
      </c>
      <c r="AY15" s="17">
        <v>7</v>
      </c>
      <c r="AZ15" s="17">
        <v>5</v>
      </c>
      <c r="BA15" s="17">
        <v>7</v>
      </c>
      <c r="BB15" s="17">
        <v>3</v>
      </c>
      <c r="BC15" s="17">
        <v>5</v>
      </c>
      <c r="BD15" s="17">
        <v>8</v>
      </c>
      <c r="BE15" s="17">
        <v>2</v>
      </c>
      <c r="BF15" s="17">
        <v>3</v>
      </c>
      <c r="BG15" s="17">
        <v>4</v>
      </c>
      <c r="BH15" s="17">
        <v>5</v>
      </c>
      <c r="BI15" s="17">
        <v>5</v>
      </c>
      <c r="BJ15" s="17">
        <v>7</v>
      </c>
      <c r="BK15" s="17">
        <v>9</v>
      </c>
      <c r="BL15" s="17">
        <v>6</v>
      </c>
      <c r="BM15" s="17">
        <v>7</v>
      </c>
      <c r="BN15" s="17">
        <v>2</v>
      </c>
      <c r="BO15" s="17">
        <v>7</v>
      </c>
      <c r="BP15" s="17">
        <v>11</v>
      </c>
      <c r="BQ15" s="17">
        <v>10</v>
      </c>
      <c r="BR15" s="17">
        <v>14</v>
      </c>
      <c r="BS15" s="17">
        <v>17</v>
      </c>
      <c r="BT15" s="17">
        <v>9</v>
      </c>
      <c r="BU15" s="17">
        <v>7</v>
      </c>
      <c r="BV15" s="17">
        <v>12</v>
      </c>
      <c r="BW15" s="17">
        <v>15</v>
      </c>
      <c r="BX15" s="17">
        <v>5</v>
      </c>
      <c r="BY15" s="17">
        <v>8</v>
      </c>
      <c r="BZ15" s="17">
        <v>4</v>
      </c>
      <c r="CA15" s="17">
        <v>10</v>
      </c>
      <c r="CB15" s="17">
        <v>14</v>
      </c>
      <c r="CC15" s="17">
        <v>8</v>
      </c>
      <c r="CD15" s="17">
        <v>12</v>
      </c>
      <c r="CE15" s="17">
        <v>5</v>
      </c>
      <c r="CF15" s="17">
        <v>7</v>
      </c>
      <c r="CG15" s="17">
        <v>6</v>
      </c>
      <c r="CH15" s="17">
        <v>6</v>
      </c>
      <c r="CI15" s="17">
        <v>6</v>
      </c>
      <c r="CJ15" s="17">
        <v>9</v>
      </c>
      <c r="CK15" s="17">
        <v>8</v>
      </c>
      <c r="CL15" s="17">
        <v>7</v>
      </c>
      <c r="CM15" s="17">
        <v>5</v>
      </c>
      <c r="CN15" s="17">
        <v>9</v>
      </c>
      <c r="CO15" s="17">
        <v>4</v>
      </c>
      <c r="CP15" s="17">
        <v>6</v>
      </c>
      <c r="CQ15" s="17">
        <v>2</v>
      </c>
      <c r="CR15" s="17">
        <v>3</v>
      </c>
      <c r="CS15" s="17">
        <v>1</v>
      </c>
      <c r="CT15" s="17">
        <v>4</v>
      </c>
      <c r="CU15" s="17">
        <v>2</v>
      </c>
      <c r="CV15" s="17">
        <v>1</v>
      </c>
      <c r="CW15" s="17">
        <v>0</v>
      </c>
      <c r="CX15" s="17">
        <v>1</v>
      </c>
      <c r="CY15" s="17">
        <v>2</v>
      </c>
      <c r="CZ15" s="17">
        <v>1</v>
      </c>
      <c r="DA15" s="17">
        <v>1</v>
      </c>
      <c r="DB15" s="17">
        <v>2</v>
      </c>
      <c r="DC15" s="17">
        <v>2</v>
      </c>
      <c r="DD15" s="17">
        <v>1</v>
      </c>
      <c r="DE15" s="17">
        <v>0</v>
      </c>
      <c r="DF15" s="17">
        <v>2</v>
      </c>
      <c r="DG15" s="17">
        <v>0</v>
      </c>
      <c r="DH15" s="17">
        <v>0</v>
      </c>
      <c r="DI15" s="17">
        <v>2</v>
      </c>
      <c r="DJ15" s="17">
        <v>0</v>
      </c>
      <c r="DK15" s="17">
        <v>0</v>
      </c>
      <c r="DL15" s="17">
        <v>0</v>
      </c>
      <c r="DM15" s="17">
        <v>0</v>
      </c>
      <c r="DN15" s="17">
        <v>0</v>
      </c>
      <c r="DO15" s="17">
        <v>1</v>
      </c>
      <c r="DP15" s="17">
        <v>0</v>
      </c>
      <c r="DQ15" s="17">
        <v>0</v>
      </c>
      <c r="DR15" s="17">
        <v>0</v>
      </c>
      <c r="DS15" s="17">
        <v>0</v>
      </c>
      <c r="DT15" s="17">
        <v>0</v>
      </c>
      <c r="DU15" s="17">
        <v>0</v>
      </c>
      <c r="DV15" s="17">
        <v>0</v>
      </c>
    </row>
    <row r="16" spans="1:126" x14ac:dyDescent="0.3">
      <c r="A16" s="164" t="s">
        <v>103</v>
      </c>
      <c r="B16" s="8" t="s">
        <v>104</v>
      </c>
      <c r="C16" s="17">
        <v>335</v>
      </c>
      <c r="D16" s="18">
        <f t="shared" si="80"/>
        <v>3.5820895522388062E-2</v>
      </c>
      <c r="E16" s="18">
        <f t="shared" si="81"/>
        <v>5.9701492537313432E-2</v>
      </c>
      <c r="F16" s="18">
        <f t="shared" si="82"/>
        <v>8.0597014925373134E-2</v>
      </c>
      <c r="G16" s="18">
        <f t="shared" si="83"/>
        <v>6.2686567164179099E-2</v>
      </c>
      <c r="H16" s="18">
        <f t="shared" si="84"/>
        <v>2.9850746268656716E-2</v>
      </c>
      <c r="I16" s="18">
        <f t="shared" si="85"/>
        <v>3.2835820895522387E-2</v>
      </c>
      <c r="J16" s="18">
        <f t="shared" si="86"/>
        <v>2.3880597014925373E-2</v>
      </c>
      <c r="K16" s="18">
        <f t="shared" si="87"/>
        <v>4.7761194029850747E-2</v>
      </c>
      <c r="L16" s="18">
        <f t="shared" si="88"/>
        <v>9.2537313432835819E-2</v>
      </c>
      <c r="M16" s="18">
        <f t="shared" si="89"/>
        <v>8.3582089552238809E-2</v>
      </c>
      <c r="N16" s="18">
        <f t="shared" si="90"/>
        <v>7.1641791044776124E-2</v>
      </c>
      <c r="O16" s="18">
        <f t="shared" si="91"/>
        <v>8.9552238805970144E-2</v>
      </c>
      <c r="P16" s="18">
        <f t="shared" si="92"/>
        <v>8.0597014925373134E-2</v>
      </c>
      <c r="Q16" s="18">
        <f t="shared" si="93"/>
        <v>5.3731343283582089E-2</v>
      </c>
      <c r="R16" s="18">
        <f t="shared" si="94"/>
        <v>5.6716417910447764E-2</v>
      </c>
      <c r="S16" s="18">
        <f t="shared" si="95"/>
        <v>9.8507462686567168E-2</v>
      </c>
      <c r="T16" s="18">
        <f t="shared" si="96"/>
        <v>0.21194029850746268</v>
      </c>
      <c r="U16" s="18">
        <f t="shared" si="96"/>
        <v>0.57910447761194028</v>
      </c>
      <c r="V16" s="18">
        <f t="shared" si="96"/>
        <v>0.20895522388059701</v>
      </c>
      <c r="W16" s="17">
        <f t="shared" si="97"/>
        <v>71</v>
      </c>
      <c r="X16" s="17">
        <f t="shared" si="98"/>
        <v>194</v>
      </c>
      <c r="Y16" s="17">
        <f t="shared" si="99"/>
        <v>70</v>
      </c>
      <c r="Z16" s="17">
        <v>0</v>
      </c>
      <c r="AA16" s="17">
        <v>3</v>
      </c>
      <c r="AB16" s="17">
        <v>3</v>
      </c>
      <c r="AC16" s="17">
        <v>3</v>
      </c>
      <c r="AD16" s="17">
        <v>3</v>
      </c>
      <c r="AE16" s="17">
        <v>4</v>
      </c>
      <c r="AF16" s="17">
        <v>3</v>
      </c>
      <c r="AG16" s="17">
        <v>5</v>
      </c>
      <c r="AH16" s="17">
        <v>4</v>
      </c>
      <c r="AI16" s="17">
        <v>4</v>
      </c>
      <c r="AJ16" s="17">
        <v>6</v>
      </c>
      <c r="AK16" s="17">
        <v>8</v>
      </c>
      <c r="AL16" s="17">
        <v>5</v>
      </c>
      <c r="AM16" s="17">
        <v>4</v>
      </c>
      <c r="AN16" s="17">
        <v>4</v>
      </c>
      <c r="AO16" s="17">
        <v>8</v>
      </c>
      <c r="AP16" s="17">
        <v>4</v>
      </c>
      <c r="AQ16" s="17">
        <v>3</v>
      </c>
      <c r="AR16" s="17">
        <v>4</v>
      </c>
      <c r="AS16" s="17">
        <v>2</v>
      </c>
      <c r="AT16" s="17">
        <v>1</v>
      </c>
      <c r="AU16" s="17">
        <v>3</v>
      </c>
      <c r="AV16" s="17">
        <v>1</v>
      </c>
      <c r="AW16" s="17">
        <v>3</v>
      </c>
      <c r="AX16" s="17">
        <v>2</v>
      </c>
      <c r="AY16" s="17">
        <v>3</v>
      </c>
      <c r="AZ16" s="17">
        <v>0</v>
      </c>
      <c r="BA16" s="17">
        <v>2</v>
      </c>
      <c r="BB16" s="17">
        <v>3</v>
      </c>
      <c r="BC16" s="17">
        <v>3</v>
      </c>
      <c r="BD16" s="17">
        <v>1</v>
      </c>
      <c r="BE16" s="17">
        <v>3</v>
      </c>
      <c r="BF16" s="17">
        <v>1</v>
      </c>
      <c r="BG16" s="17">
        <v>2</v>
      </c>
      <c r="BH16" s="17">
        <v>1</v>
      </c>
      <c r="BI16" s="17">
        <v>4</v>
      </c>
      <c r="BJ16" s="17">
        <v>4</v>
      </c>
      <c r="BK16" s="17">
        <v>2</v>
      </c>
      <c r="BL16" s="17">
        <v>4</v>
      </c>
      <c r="BM16" s="17">
        <v>2</v>
      </c>
      <c r="BN16" s="17">
        <v>4</v>
      </c>
      <c r="BO16" s="17">
        <v>6</v>
      </c>
      <c r="BP16" s="17">
        <v>6</v>
      </c>
      <c r="BQ16" s="17">
        <v>9</v>
      </c>
      <c r="BR16" s="17">
        <v>6</v>
      </c>
      <c r="BS16" s="17">
        <v>10</v>
      </c>
      <c r="BT16" s="17">
        <v>5</v>
      </c>
      <c r="BU16" s="17">
        <v>2</v>
      </c>
      <c r="BV16" s="17">
        <v>3</v>
      </c>
      <c r="BW16" s="17">
        <v>8</v>
      </c>
      <c r="BX16" s="17">
        <v>6</v>
      </c>
      <c r="BY16" s="17">
        <v>1</v>
      </c>
      <c r="BZ16" s="17">
        <v>4</v>
      </c>
      <c r="CA16" s="17">
        <v>8</v>
      </c>
      <c r="CB16" s="17">
        <v>5</v>
      </c>
      <c r="CC16" s="17">
        <v>4</v>
      </c>
      <c r="CD16" s="17">
        <v>2</v>
      </c>
      <c r="CE16" s="17">
        <v>9</v>
      </c>
      <c r="CF16" s="17">
        <v>8</v>
      </c>
      <c r="CG16" s="17">
        <v>7</v>
      </c>
      <c r="CH16" s="17">
        <v>2</v>
      </c>
      <c r="CI16" s="17">
        <v>5</v>
      </c>
      <c r="CJ16" s="17">
        <v>3</v>
      </c>
      <c r="CK16" s="17">
        <v>6</v>
      </c>
      <c r="CL16" s="17">
        <v>11</v>
      </c>
      <c r="CM16" s="17">
        <v>3</v>
      </c>
      <c r="CN16" s="17">
        <v>3</v>
      </c>
      <c r="CO16" s="17">
        <v>3</v>
      </c>
      <c r="CP16" s="17">
        <v>6</v>
      </c>
      <c r="CQ16" s="17">
        <v>3</v>
      </c>
      <c r="CR16" s="17">
        <v>4</v>
      </c>
      <c r="CS16" s="17">
        <v>4</v>
      </c>
      <c r="CT16" s="17">
        <v>2</v>
      </c>
      <c r="CU16" s="17">
        <v>4</v>
      </c>
      <c r="CV16" s="17">
        <v>5</v>
      </c>
      <c r="CW16" s="17">
        <v>7</v>
      </c>
      <c r="CX16" s="17">
        <v>4</v>
      </c>
      <c r="CY16" s="17">
        <v>7</v>
      </c>
      <c r="CZ16" s="17">
        <v>4</v>
      </c>
      <c r="DA16" s="17">
        <v>0</v>
      </c>
      <c r="DB16" s="17">
        <v>3</v>
      </c>
      <c r="DC16" s="17">
        <v>1</v>
      </c>
      <c r="DD16" s="17">
        <v>4</v>
      </c>
      <c r="DE16" s="17">
        <v>0</v>
      </c>
      <c r="DF16" s="17">
        <v>1</v>
      </c>
      <c r="DG16" s="17">
        <v>0</v>
      </c>
      <c r="DH16" s="17">
        <v>1</v>
      </c>
      <c r="DI16" s="17">
        <v>0</v>
      </c>
      <c r="DJ16" s="17">
        <v>0</v>
      </c>
      <c r="DK16" s="17">
        <v>0</v>
      </c>
      <c r="DL16" s="17">
        <v>0</v>
      </c>
      <c r="DM16" s="17">
        <v>0</v>
      </c>
      <c r="DN16" s="17">
        <v>0</v>
      </c>
      <c r="DO16" s="17">
        <v>0</v>
      </c>
      <c r="DP16" s="17">
        <v>0</v>
      </c>
      <c r="DQ16" s="17">
        <v>0</v>
      </c>
      <c r="DR16" s="17">
        <v>0</v>
      </c>
      <c r="DS16" s="17">
        <v>0</v>
      </c>
      <c r="DT16" s="17">
        <v>1</v>
      </c>
      <c r="DU16" s="17">
        <v>0</v>
      </c>
      <c r="DV16" s="17">
        <v>0</v>
      </c>
    </row>
    <row r="17" spans="1:126" x14ac:dyDescent="0.3">
      <c r="A17" s="164" t="s">
        <v>105</v>
      </c>
      <c r="B17" s="8" t="s">
        <v>106</v>
      </c>
      <c r="C17" s="17">
        <v>281</v>
      </c>
      <c r="D17" s="18">
        <f t="shared" si="80"/>
        <v>3.9145907473309607E-2</v>
      </c>
      <c r="E17" s="18">
        <f t="shared" si="81"/>
        <v>4.2704626334519574E-2</v>
      </c>
      <c r="F17" s="18">
        <f t="shared" si="82"/>
        <v>4.9822064056939501E-2</v>
      </c>
      <c r="G17" s="18">
        <f t="shared" si="83"/>
        <v>3.9145907473309607E-2</v>
      </c>
      <c r="H17" s="18">
        <f t="shared" si="84"/>
        <v>2.8469750889679714E-2</v>
      </c>
      <c r="I17" s="18">
        <f t="shared" si="85"/>
        <v>2.8469750889679714E-2</v>
      </c>
      <c r="J17" s="18">
        <f t="shared" si="86"/>
        <v>1.7793594306049824E-2</v>
      </c>
      <c r="K17" s="18">
        <f t="shared" si="87"/>
        <v>4.6263345195729534E-2</v>
      </c>
      <c r="L17" s="18">
        <f t="shared" si="88"/>
        <v>5.6939501779359428E-2</v>
      </c>
      <c r="M17" s="18">
        <f t="shared" si="89"/>
        <v>8.5409252669039148E-2</v>
      </c>
      <c r="N17" s="18">
        <f t="shared" si="90"/>
        <v>0.1103202846975089</v>
      </c>
      <c r="O17" s="18">
        <f t="shared" si="91"/>
        <v>0.11743772241992882</v>
      </c>
      <c r="P17" s="18">
        <f t="shared" si="92"/>
        <v>0.10676156583629894</v>
      </c>
      <c r="Q17" s="18">
        <f t="shared" si="93"/>
        <v>6.0498220640569395E-2</v>
      </c>
      <c r="R17" s="18">
        <f t="shared" si="94"/>
        <v>4.2704626334519574E-2</v>
      </c>
      <c r="S17" s="18">
        <f t="shared" si="95"/>
        <v>0.12811387900355872</v>
      </c>
      <c r="T17" s="18">
        <f t="shared" si="96"/>
        <v>0.13523131672597866</v>
      </c>
      <c r="U17" s="18">
        <f t="shared" si="96"/>
        <v>0.63345195729537362</v>
      </c>
      <c r="V17" s="18">
        <f t="shared" si="96"/>
        <v>0.23131672597864769</v>
      </c>
      <c r="W17" s="17">
        <f t="shared" si="97"/>
        <v>38</v>
      </c>
      <c r="X17" s="17">
        <f t="shared" si="98"/>
        <v>178</v>
      </c>
      <c r="Y17" s="17">
        <f t="shared" si="99"/>
        <v>65</v>
      </c>
      <c r="Z17" s="17">
        <v>6</v>
      </c>
      <c r="AA17" s="17">
        <v>1</v>
      </c>
      <c r="AB17" s="17">
        <v>2</v>
      </c>
      <c r="AC17" s="17">
        <v>1</v>
      </c>
      <c r="AD17" s="17">
        <v>1</v>
      </c>
      <c r="AE17" s="17">
        <v>1</v>
      </c>
      <c r="AF17" s="17">
        <v>1</v>
      </c>
      <c r="AG17" s="17">
        <v>3</v>
      </c>
      <c r="AH17" s="17">
        <v>3</v>
      </c>
      <c r="AI17" s="17">
        <v>4</v>
      </c>
      <c r="AJ17" s="17">
        <v>2</v>
      </c>
      <c r="AK17" s="17">
        <v>2</v>
      </c>
      <c r="AL17" s="17">
        <v>3</v>
      </c>
      <c r="AM17" s="17">
        <v>1</v>
      </c>
      <c r="AN17" s="17">
        <v>6</v>
      </c>
      <c r="AO17" s="17">
        <v>0</v>
      </c>
      <c r="AP17" s="17">
        <v>1</v>
      </c>
      <c r="AQ17" s="17">
        <v>2</v>
      </c>
      <c r="AR17" s="17">
        <v>4</v>
      </c>
      <c r="AS17" s="17">
        <v>4</v>
      </c>
      <c r="AT17" s="17">
        <v>1</v>
      </c>
      <c r="AU17" s="17">
        <v>2</v>
      </c>
      <c r="AV17" s="17">
        <v>3</v>
      </c>
      <c r="AW17" s="17">
        <v>1</v>
      </c>
      <c r="AX17" s="17">
        <v>1</v>
      </c>
      <c r="AY17" s="17">
        <v>2</v>
      </c>
      <c r="AZ17" s="17">
        <v>1</v>
      </c>
      <c r="BA17" s="17">
        <v>1</v>
      </c>
      <c r="BB17" s="17">
        <v>3</v>
      </c>
      <c r="BC17" s="17">
        <v>1</v>
      </c>
      <c r="BD17" s="17">
        <v>1</v>
      </c>
      <c r="BE17" s="17">
        <v>1</v>
      </c>
      <c r="BF17" s="17">
        <v>0</v>
      </c>
      <c r="BG17" s="17">
        <v>1</v>
      </c>
      <c r="BH17" s="17">
        <v>2</v>
      </c>
      <c r="BI17" s="17">
        <v>2</v>
      </c>
      <c r="BJ17" s="17">
        <v>2</v>
      </c>
      <c r="BK17" s="17">
        <v>2</v>
      </c>
      <c r="BL17" s="17">
        <v>4</v>
      </c>
      <c r="BM17" s="17">
        <v>3</v>
      </c>
      <c r="BN17" s="17">
        <v>3</v>
      </c>
      <c r="BO17" s="17">
        <v>3</v>
      </c>
      <c r="BP17" s="17">
        <v>6</v>
      </c>
      <c r="BQ17" s="17">
        <v>3</v>
      </c>
      <c r="BR17" s="17">
        <v>1</v>
      </c>
      <c r="BS17" s="17">
        <v>6</v>
      </c>
      <c r="BT17" s="17">
        <v>1</v>
      </c>
      <c r="BU17" s="17">
        <v>6</v>
      </c>
      <c r="BV17" s="17">
        <v>5</v>
      </c>
      <c r="BW17" s="17">
        <v>6</v>
      </c>
      <c r="BX17" s="17">
        <v>10</v>
      </c>
      <c r="BY17" s="17">
        <v>7</v>
      </c>
      <c r="BZ17" s="17">
        <v>5</v>
      </c>
      <c r="CA17" s="17">
        <v>2</v>
      </c>
      <c r="CB17" s="17">
        <v>7</v>
      </c>
      <c r="CC17" s="17">
        <v>5</v>
      </c>
      <c r="CD17" s="17">
        <v>7</v>
      </c>
      <c r="CE17" s="17">
        <v>6</v>
      </c>
      <c r="CF17" s="17">
        <v>4</v>
      </c>
      <c r="CG17" s="17">
        <v>11</v>
      </c>
      <c r="CH17" s="17">
        <v>4</v>
      </c>
      <c r="CI17" s="17">
        <v>7</v>
      </c>
      <c r="CJ17" s="17">
        <v>5</v>
      </c>
      <c r="CK17" s="17">
        <v>10</v>
      </c>
      <c r="CL17" s="17">
        <v>4</v>
      </c>
      <c r="CM17" s="17">
        <v>4</v>
      </c>
      <c r="CN17" s="17">
        <v>2</v>
      </c>
      <c r="CO17" s="17">
        <v>3</v>
      </c>
      <c r="CP17" s="17">
        <v>5</v>
      </c>
      <c r="CQ17" s="17">
        <v>3</v>
      </c>
      <c r="CR17" s="17">
        <v>0</v>
      </c>
      <c r="CS17" s="17">
        <v>1</v>
      </c>
      <c r="CT17" s="17">
        <v>5</v>
      </c>
      <c r="CU17" s="17">
        <v>2</v>
      </c>
      <c r="CV17" s="17">
        <v>4</v>
      </c>
      <c r="CW17" s="17">
        <v>2</v>
      </c>
      <c r="CX17" s="17">
        <v>5</v>
      </c>
      <c r="CY17" s="17">
        <v>2</v>
      </c>
      <c r="CZ17" s="17">
        <v>3</v>
      </c>
      <c r="DA17" s="17">
        <v>2</v>
      </c>
      <c r="DB17" s="17">
        <v>0</v>
      </c>
      <c r="DC17" s="17">
        <v>0</v>
      </c>
      <c r="DD17" s="17">
        <v>2</v>
      </c>
      <c r="DE17" s="17">
        <v>2</v>
      </c>
      <c r="DF17" s="17">
        <v>2</v>
      </c>
      <c r="DG17" s="17">
        <v>1</v>
      </c>
      <c r="DH17" s="17">
        <v>4</v>
      </c>
      <c r="DI17" s="17">
        <v>3</v>
      </c>
      <c r="DJ17" s="17">
        <v>4</v>
      </c>
      <c r="DK17" s="17">
        <v>1</v>
      </c>
      <c r="DL17" s="17">
        <v>1</v>
      </c>
      <c r="DM17" s="17">
        <v>0</v>
      </c>
      <c r="DN17" s="17">
        <v>0</v>
      </c>
      <c r="DO17" s="17">
        <v>0</v>
      </c>
      <c r="DP17" s="17">
        <v>1</v>
      </c>
      <c r="DQ17" s="17">
        <v>1</v>
      </c>
      <c r="DR17" s="17">
        <v>0</v>
      </c>
      <c r="DS17" s="17">
        <v>0</v>
      </c>
      <c r="DT17" s="17">
        <v>0</v>
      </c>
      <c r="DU17" s="17">
        <v>0</v>
      </c>
      <c r="DV17" s="17">
        <v>0</v>
      </c>
    </row>
    <row r="18" spans="1:126" x14ac:dyDescent="0.3">
      <c r="A18" s="164" t="s">
        <v>107</v>
      </c>
      <c r="B18" s="8" t="s">
        <v>108</v>
      </c>
      <c r="C18" s="17" t="s">
        <v>515</v>
      </c>
      <c r="D18" s="17" t="s">
        <v>515</v>
      </c>
      <c r="E18" s="17" t="s">
        <v>515</v>
      </c>
      <c r="F18" s="17" t="s">
        <v>515</v>
      </c>
      <c r="G18" s="17" t="s">
        <v>515</v>
      </c>
      <c r="H18" s="17" t="s">
        <v>515</v>
      </c>
      <c r="I18" s="17" t="s">
        <v>515</v>
      </c>
      <c r="J18" s="17" t="s">
        <v>515</v>
      </c>
      <c r="K18" s="17" t="s">
        <v>515</v>
      </c>
      <c r="L18" s="17" t="s">
        <v>515</v>
      </c>
      <c r="M18" s="17" t="s">
        <v>515</v>
      </c>
      <c r="N18" s="17" t="s">
        <v>515</v>
      </c>
      <c r="O18" s="17" t="s">
        <v>515</v>
      </c>
      <c r="P18" s="17" t="s">
        <v>515</v>
      </c>
      <c r="Q18" s="17" t="s">
        <v>515</v>
      </c>
      <c r="R18" s="17" t="s">
        <v>515</v>
      </c>
      <c r="S18" s="17" t="s">
        <v>515</v>
      </c>
      <c r="T18" s="17" t="s">
        <v>515</v>
      </c>
      <c r="U18" s="17" t="s">
        <v>515</v>
      </c>
      <c r="V18" s="17" t="s">
        <v>515</v>
      </c>
      <c r="W18" s="17" t="s">
        <v>515</v>
      </c>
      <c r="X18" s="17" t="s">
        <v>515</v>
      </c>
      <c r="Y18" s="17" t="s">
        <v>515</v>
      </c>
      <c r="Z18" s="17" t="s">
        <v>515</v>
      </c>
      <c r="AA18" s="17" t="s">
        <v>515</v>
      </c>
      <c r="AB18" s="17" t="s">
        <v>515</v>
      </c>
      <c r="AC18" s="17" t="s">
        <v>515</v>
      </c>
      <c r="AD18" s="17" t="s">
        <v>515</v>
      </c>
      <c r="AE18" s="17" t="s">
        <v>515</v>
      </c>
      <c r="AF18" s="17" t="s">
        <v>515</v>
      </c>
      <c r="AG18" s="17" t="s">
        <v>515</v>
      </c>
      <c r="AH18" s="17" t="s">
        <v>515</v>
      </c>
      <c r="AI18" s="17" t="s">
        <v>515</v>
      </c>
      <c r="AJ18" s="17" t="s">
        <v>515</v>
      </c>
      <c r="AK18" s="17" t="s">
        <v>515</v>
      </c>
      <c r="AL18" s="17" t="s">
        <v>515</v>
      </c>
      <c r="AM18" s="17" t="s">
        <v>515</v>
      </c>
      <c r="AN18" s="17" t="s">
        <v>515</v>
      </c>
      <c r="AO18" s="17" t="s">
        <v>515</v>
      </c>
      <c r="AP18" s="17" t="s">
        <v>515</v>
      </c>
      <c r="AQ18" s="17" t="s">
        <v>515</v>
      </c>
      <c r="AR18" s="17" t="s">
        <v>515</v>
      </c>
      <c r="AS18" s="17" t="s">
        <v>515</v>
      </c>
      <c r="AT18" s="17" t="s">
        <v>515</v>
      </c>
      <c r="AU18" s="17" t="s">
        <v>515</v>
      </c>
      <c r="AV18" s="17" t="s">
        <v>515</v>
      </c>
      <c r="AW18" s="17" t="s">
        <v>515</v>
      </c>
      <c r="AX18" s="17" t="s">
        <v>515</v>
      </c>
      <c r="AY18" s="17" t="s">
        <v>515</v>
      </c>
      <c r="AZ18" s="17" t="s">
        <v>515</v>
      </c>
      <c r="BA18" s="17" t="s">
        <v>515</v>
      </c>
      <c r="BB18" s="17" t="s">
        <v>515</v>
      </c>
      <c r="BC18" s="17" t="s">
        <v>515</v>
      </c>
      <c r="BD18" s="17" t="s">
        <v>515</v>
      </c>
      <c r="BE18" s="17" t="s">
        <v>515</v>
      </c>
      <c r="BF18" s="17" t="s">
        <v>515</v>
      </c>
      <c r="BG18" s="17" t="s">
        <v>515</v>
      </c>
      <c r="BH18" s="17" t="s">
        <v>515</v>
      </c>
      <c r="BI18" s="17" t="s">
        <v>515</v>
      </c>
      <c r="BJ18" s="17" t="s">
        <v>515</v>
      </c>
      <c r="BK18" s="17" t="s">
        <v>515</v>
      </c>
      <c r="BL18" s="17" t="s">
        <v>515</v>
      </c>
      <c r="BM18" s="17" t="s">
        <v>515</v>
      </c>
      <c r="BN18" s="17" t="s">
        <v>515</v>
      </c>
      <c r="BO18" s="17" t="s">
        <v>515</v>
      </c>
      <c r="BP18" s="17" t="s">
        <v>515</v>
      </c>
      <c r="BQ18" s="17" t="s">
        <v>515</v>
      </c>
      <c r="BR18" s="17" t="s">
        <v>515</v>
      </c>
      <c r="BS18" s="17" t="s">
        <v>515</v>
      </c>
      <c r="BT18" s="17" t="s">
        <v>515</v>
      </c>
      <c r="BU18" s="17" t="s">
        <v>515</v>
      </c>
      <c r="BV18" s="17" t="s">
        <v>515</v>
      </c>
      <c r="BW18" s="17" t="s">
        <v>515</v>
      </c>
      <c r="BX18" s="17" t="s">
        <v>515</v>
      </c>
      <c r="BY18" s="17" t="s">
        <v>515</v>
      </c>
      <c r="BZ18" s="17" t="s">
        <v>515</v>
      </c>
      <c r="CA18" s="17" t="s">
        <v>515</v>
      </c>
      <c r="CB18" s="17" t="s">
        <v>515</v>
      </c>
      <c r="CC18" s="17" t="s">
        <v>515</v>
      </c>
      <c r="CD18" s="17" t="s">
        <v>515</v>
      </c>
      <c r="CE18" s="17" t="s">
        <v>515</v>
      </c>
      <c r="CF18" s="17" t="s">
        <v>515</v>
      </c>
      <c r="CG18" s="17" t="s">
        <v>515</v>
      </c>
      <c r="CH18" s="17" t="s">
        <v>515</v>
      </c>
      <c r="CI18" s="17" t="s">
        <v>515</v>
      </c>
      <c r="CJ18" s="17" t="s">
        <v>515</v>
      </c>
      <c r="CK18" s="17" t="s">
        <v>515</v>
      </c>
      <c r="CL18" s="17" t="s">
        <v>515</v>
      </c>
      <c r="CM18" s="17" t="s">
        <v>515</v>
      </c>
      <c r="CN18" s="17" t="s">
        <v>515</v>
      </c>
      <c r="CO18" s="17" t="s">
        <v>515</v>
      </c>
      <c r="CP18" s="17" t="s">
        <v>515</v>
      </c>
      <c r="CQ18" s="17" t="s">
        <v>515</v>
      </c>
      <c r="CR18" s="17" t="s">
        <v>515</v>
      </c>
      <c r="CS18" s="17" t="s">
        <v>515</v>
      </c>
      <c r="CT18" s="17" t="s">
        <v>515</v>
      </c>
      <c r="CU18" s="17" t="s">
        <v>515</v>
      </c>
      <c r="CV18" s="17" t="s">
        <v>515</v>
      </c>
      <c r="CW18" s="17" t="s">
        <v>515</v>
      </c>
      <c r="CX18" s="17" t="s">
        <v>515</v>
      </c>
      <c r="CY18" s="17" t="s">
        <v>515</v>
      </c>
      <c r="CZ18" s="17" t="s">
        <v>515</v>
      </c>
      <c r="DA18" s="17" t="s">
        <v>515</v>
      </c>
      <c r="DB18" s="17" t="s">
        <v>515</v>
      </c>
      <c r="DC18" s="17" t="s">
        <v>515</v>
      </c>
      <c r="DD18" s="17" t="s">
        <v>515</v>
      </c>
      <c r="DE18" s="17" t="s">
        <v>515</v>
      </c>
      <c r="DF18" s="17" t="s">
        <v>515</v>
      </c>
      <c r="DG18" s="17" t="s">
        <v>515</v>
      </c>
      <c r="DH18" s="17" t="s">
        <v>515</v>
      </c>
      <c r="DI18" s="17" t="s">
        <v>515</v>
      </c>
      <c r="DJ18" s="17" t="s">
        <v>515</v>
      </c>
      <c r="DK18" s="17" t="s">
        <v>515</v>
      </c>
      <c r="DL18" s="17" t="s">
        <v>515</v>
      </c>
      <c r="DM18" s="17" t="s">
        <v>515</v>
      </c>
      <c r="DN18" s="17" t="s">
        <v>515</v>
      </c>
      <c r="DO18" s="17" t="s">
        <v>515</v>
      </c>
      <c r="DP18" s="17" t="s">
        <v>515</v>
      </c>
      <c r="DQ18" s="17" t="s">
        <v>515</v>
      </c>
      <c r="DR18" s="17" t="s">
        <v>515</v>
      </c>
      <c r="DS18" s="17" t="s">
        <v>515</v>
      </c>
      <c r="DT18" s="17" t="s">
        <v>515</v>
      </c>
      <c r="DU18" s="17" t="s">
        <v>515</v>
      </c>
      <c r="DV18" s="17" t="s">
        <v>515</v>
      </c>
    </row>
    <row r="19" spans="1:126" x14ac:dyDescent="0.3">
      <c r="A19" s="164" t="s">
        <v>109</v>
      </c>
      <c r="B19" s="8" t="s">
        <v>110</v>
      </c>
      <c r="C19" s="17">
        <v>2073</v>
      </c>
      <c r="D19" s="18">
        <f>SUM(Z19:AD19)/C19</f>
        <v>0.11384466956102267</v>
      </c>
      <c r="E19" s="18">
        <f>SUM(AE19:AI19)/C19</f>
        <v>6.7534973468403287E-2</v>
      </c>
      <c r="F19" s="18">
        <f>SUM(AJ19:AN19)/C19</f>
        <v>7.3806078147612156E-2</v>
      </c>
      <c r="G19" s="18">
        <f>SUM(AO19:AS19)/C19</f>
        <v>6.6570188133140376E-2</v>
      </c>
      <c r="H19" s="18">
        <f>SUM(AT19:AX19)/C19</f>
        <v>6.7534973468403287E-2</v>
      </c>
      <c r="I19" s="18">
        <f>SUM(AY19:BC19)/C19</f>
        <v>8.8277858176555715E-2</v>
      </c>
      <c r="J19" s="18">
        <f>SUM(BD19:BH19)/C19</f>
        <v>8.3453931500241191E-2</v>
      </c>
      <c r="K19" s="18">
        <f>SUM(BI19:BM19)/C19</f>
        <v>7.3323685479980708E-2</v>
      </c>
      <c r="L19" s="18">
        <f>SUM(BN19:BR19)/C19</f>
        <v>7.4770863482875066E-2</v>
      </c>
      <c r="M19" s="18">
        <f>SUM(BS19:BW19)/C19</f>
        <v>6.9464544138929094E-2</v>
      </c>
      <c r="N19" s="18">
        <f>SUM(BX19:CB19)/C19</f>
        <v>4.5344910757356485E-2</v>
      </c>
      <c r="O19" s="18">
        <f>SUM(CC19:CG19)/C19</f>
        <v>4.3897732754462133E-2</v>
      </c>
      <c r="P19" s="18">
        <f>SUM(CH19:CL19)/C19</f>
        <v>4.7756874095513747E-2</v>
      </c>
      <c r="Q19" s="18">
        <f>SUM(CM19:CQ19)/C19</f>
        <v>2.653159671972986E-2</v>
      </c>
      <c r="R19" s="18">
        <f>SUM(CR19:CV19)/C19</f>
        <v>2.7013989387361312E-2</v>
      </c>
      <c r="S19" s="18">
        <f>SUM(CW19:DV19)/C19</f>
        <v>3.0873130728412929E-2</v>
      </c>
      <c r="T19" s="18">
        <f t="shared" ref="T19:V19" si="100">W19/$C19</f>
        <v>0.28364688856729375</v>
      </c>
      <c r="U19" s="18">
        <f t="shared" si="100"/>
        <v>0.63193439459720213</v>
      </c>
      <c r="V19" s="18">
        <f t="shared" si="100"/>
        <v>8.4418716835504101E-2</v>
      </c>
      <c r="W19" s="17">
        <f>SUM(Z19:AP19)</f>
        <v>588</v>
      </c>
      <c r="X19" s="17">
        <f>SUM(AQ19:CL19)</f>
        <v>1310</v>
      </c>
      <c r="Y19" s="17">
        <f>SUM(CM19:DV19)</f>
        <v>175</v>
      </c>
      <c r="Z19" s="17">
        <v>64</v>
      </c>
      <c r="AA19" s="17">
        <v>45</v>
      </c>
      <c r="AB19" s="17">
        <v>57</v>
      </c>
      <c r="AC19" s="17">
        <v>32</v>
      </c>
      <c r="AD19" s="17">
        <v>38</v>
      </c>
      <c r="AE19" s="17">
        <v>29</v>
      </c>
      <c r="AF19" s="17">
        <v>27</v>
      </c>
      <c r="AG19" s="17">
        <v>25</v>
      </c>
      <c r="AH19" s="17">
        <v>31</v>
      </c>
      <c r="AI19" s="17">
        <v>28</v>
      </c>
      <c r="AJ19" s="17">
        <v>39</v>
      </c>
      <c r="AK19" s="17">
        <v>26</v>
      </c>
      <c r="AL19" s="17">
        <v>32</v>
      </c>
      <c r="AM19" s="17">
        <v>32</v>
      </c>
      <c r="AN19" s="17">
        <v>24</v>
      </c>
      <c r="AO19" s="17">
        <v>35</v>
      </c>
      <c r="AP19" s="17">
        <v>24</v>
      </c>
      <c r="AQ19" s="17">
        <v>34</v>
      </c>
      <c r="AR19" s="17">
        <v>22</v>
      </c>
      <c r="AS19" s="17">
        <v>23</v>
      </c>
      <c r="AT19" s="17">
        <v>28</v>
      </c>
      <c r="AU19" s="17">
        <v>27</v>
      </c>
      <c r="AV19" s="17">
        <v>20</v>
      </c>
      <c r="AW19" s="17">
        <v>28</v>
      </c>
      <c r="AX19" s="17">
        <v>37</v>
      </c>
      <c r="AY19" s="17">
        <v>48</v>
      </c>
      <c r="AZ19" s="17">
        <v>32</v>
      </c>
      <c r="BA19" s="17">
        <v>33</v>
      </c>
      <c r="BB19" s="17">
        <v>40</v>
      </c>
      <c r="BC19" s="17">
        <v>30</v>
      </c>
      <c r="BD19" s="17">
        <v>36</v>
      </c>
      <c r="BE19" s="17">
        <v>33</v>
      </c>
      <c r="BF19" s="17">
        <v>40</v>
      </c>
      <c r="BG19" s="17">
        <v>31</v>
      </c>
      <c r="BH19" s="17">
        <v>33</v>
      </c>
      <c r="BI19" s="17">
        <v>29</v>
      </c>
      <c r="BJ19" s="17">
        <v>29</v>
      </c>
      <c r="BK19" s="17">
        <v>28</v>
      </c>
      <c r="BL19" s="17">
        <v>36</v>
      </c>
      <c r="BM19" s="17">
        <v>30</v>
      </c>
      <c r="BN19" s="17">
        <v>35</v>
      </c>
      <c r="BO19" s="17">
        <v>26</v>
      </c>
      <c r="BP19" s="17">
        <v>34</v>
      </c>
      <c r="BQ19" s="17">
        <v>38</v>
      </c>
      <c r="BR19" s="17">
        <v>22</v>
      </c>
      <c r="BS19" s="17">
        <v>30</v>
      </c>
      <c r="BT19" s="17">
        <v>23</v>
      </c>
      <c r="BU19" s="17">
        <v>31</v>
      </c>
      <c r="BV19" s="17">
        <v>29</v>
      </c>
      <c r="BW19" s="17">
        <v>31</v>
      </c>
      <c r="BX19" s="17">
        <v>29</v>
      </c>
      <c r="BY19" s="17">
        <v>16</v>
      </c>
      <c r="BZ19" s="17">
        <v>14</v>
      </c>
      <c r="CA19" s="17">
        <v>17</v>
      </c>
      <c r="CB19" s="17">
        <v>18</v>
      </c>
      <c r="CC19" s="17">
        <v>16</v>
      </c>
      <c r="CD19" s="17">
        <v>20</v>
      </c>
      <c r="CE19" s="17">
        <v>17</v>
      </c>
      <c r="CF19" s="17">
        <v>20</v>
      </c>
      <c r="CG19" s="17">
        <v>18</v>
      </c>
      <c r="CH19" s="17">
        <v>17</v>
      </c>
      <c r="CI19" s="17">
        <v>26</v>
      </c>
      <c r="CJ19" s="17">
        <v>16</v>
      </c>
      <c r="CK19" s="17">
        <v>22</v>
      </c>
      <c r="CL19" s="17">
        <v>18</v>
      </c>
      <c r="CM19" s="17">
        <v>14</v>
      </c>
      <c r="CN19" s="17">
        <v>13</v>
      </c>
      <c r="CO19" s="17">
        <v>11</v>
      </c>
      <c r="CP19" s="17">
        <v>7</v>
      </c>
      <c r="CQ19" s="17">
        <v>10</v>
      </c>
      <c r="CR19" s="17">
        <v>12</v>
      </c>
      <c r="CS19" s="17">
        <v>11</v>
      </c>
      <c r="CT19" s="17">
        <v>13</v>
      </c>
      <c r="CU19" s="17">
        <v>12</v>
      </c>
      <c r="CV19" s="17">
        <v>8</v>
      </c>
      <c r="CW19" s="17">
        <v>11</v>
      </c>
      <c r="CX19" s="17">
        <v>7</v>
      </c>
      <c r="CY19" s="17">
        <v>3</v>
      </c>
      <c r="CZ19" s="17">
        <v>11</v>
      </c>
      <c r="DA19" s="17">
        <v>4</v>
      </c>
      <c r="DB19" s="17">
        <v>8</v>
      </c>
      <c r="DC19" s="17">
        <v>1</v>
      </c>
      <c r="DD19" s="17">
        <v>3</v>
      </c>
      <c r="DE19" s="17">
        <v>1</v>
      </c>
      <c r="DF19" s="17">
        <v>4</v>
      </c>
      <c r="DG19" s="17">
        <v>2</v>
      </c>
      <c r="DH19" s="17">
        <v>3</v>
      </c>
      <c r="DI19" s="17">
        <v>1</v>
      </c>
      <c r="DJ19" s="17">
        <v>1</v>
      </c>
      <c r="DK19" s="17">
        <v>1</v>
      </c>
      <c r="DL19" s="17">
        <v>0</v>
      </c>
      <c r="DM19" s="17">
        <v>1</v>
      </c>
      <c r="DN19" s="17">
        <v>1</v>
      </c>
      <c r="DO19" s="17">
        <v>1</v>
      </c>
      <c r="DP19" s="17">
        <v>0</v>
      </c>
      <c r="DQ19" s="17">
        <v>0</v>
      </c>
      <c r="DR19" s="17">
        <v>0</v>
      </c>
      <c r="DS19" s="17">
        <v>0</v>
      </c>
      <c r="DT19" s="17">
        <v>0</v>
      </c>
      <c r="DU19" s="17">
        <v>0</v>
      </c>
      <c r="DV19" s="17">
        <v>0</v>
      </c>
    </row>
    <row r="20" spans="1:126" x14ac:dyDescent="0.3">
      <c r="A20" s="164" t="s">
        <v>111</v>
      </c>
      <c r="B20" s="8" t="s">
        <v>112</v>
      </c>
      <c r="C20" s="17">
        <v>443</v>
      </c>
      <c r="D20" s="18">
        <f t="shared" ref="D20" si="101">SUM(Z20:AD20)/C20</f>
        <v>4.2889390519187359E-2</v>
      </c>
      <c r="E20" s="18">
        <f t="shared" ref="E20" si="102">SUM(AE20:AI20)/C20</f>
        <v>4.2889390519187359E-2</v>
      </c>
      <c r="F20" s="18">
        <f t="shared" ref="F20" si="103">SUM(AJ20:AN20)/C20</f>
        <v>5.6433408577878104E-2</v>
      </c>
      <c r="G20" s="18">
        <f t="shared" ref="G20" si="104">SUM(AO20:AS20)/C20</f>
        <v>7.900677200902935E-2</v>
      </c>
      <c r="H20" s="18">
        <f t="shared" ref="H20" si="105">SUM(AT20:AX20)/C20</f>
        <v>3.6117381489841983E-2</v>
      </c>
      <c r="I20" s="18">
        <f t="shared" ref="I20" si="106">SUM(AY20:BC20)/C20</f>
        <v>2.0316027088036117E-2</v>
      </c>
      <c r="J20" s="18">
        <f t="shared" ref="J20" si="107">SUM(BD20:BH20)/C20</f>
        <v>3.160270880361174E-2</v>
      </c>
      <c r="K20" s="18">
        <f t="shared" ref="K20" si="108">SUM(BI20:BM20)/C20</f>
        <v>5.4176072234762979E-2</v>
      </c>
      <c r="L20" s="18">
        <f t="shared" ref="L20" si="109">SUM(BN20:BR20)/C20</f>
        <v>6.772009029345373E-2</v>
      </c>
      <c r="M20" s="18">
        <f t="shared" ref="M20" si="110">SUM(BS20:BW20)/C20</f>
        <v>9.2550790067720087E-2</v>
      </c>
      <c r="N20" s="18">
        <f t="shared" ref="N20" si="111">SUM(BX20:CB20)/C20</f>
        <v>0.10383747178329571</v>
      </c>
      <c r="O20" s="18">
        <f t="shared" ref="O20" si="112">SUM(CC20:CG20)/C20</f>
        <v>5.1918735891647853E-2</v>
      </c>
      <c r="P20" s="18">
        <f t="shared" ref="P20" si="113">SUM(CH20:CL20)/C20</f>
        <v>0.11060948081264109</v>
      </c>
      <c r="Q20" s="18">
        <f t="shared" ref="Q20" si="114">SUM(CM20:CQ20)/C20</f>
        <v>8.35214446952596E-2</v>
      </c>
      <c r="R20" s="18">
        <f t="shared" ref="R20" si="115">SUM(CR20:CV20)/C20</f>
        <v>4.0632054176072234E-2</v>
      </c>
      <c r="S20" s="18">
        <f t="shared" ref="S20" si="116">SUM(CW20:DV20)/C20</f>
        <v>8.5778781038374718E-2</v>
      </c>
      <c r="T20" s="18">
        <f t="shared" ref="T20:V20" si="117">W20/$C20</f>
        <v>0.18284424379232506</v>
      </c>
      <c r="U20" s="18">
        <f t="shared" si="117"/>
        <v>0.60722347629796836</v>
      </c>
      <c r="V20" s="18">
        <f t="shared" si="117"/>
        <v>0.20993227990970656</v>
      </c>
      <c r="W20" s="17">
        <f t="shared" ref="W20" si="118">SUM(Z20:AP20)</f>
        <v>81</v>
      </c>
      <c r="X20" s="17">
        <f t="shared" ref="X20" si="119">SUM(AQ20:CL20)</f>
        <v>269</v>
      </c>
      <c r="Y20" s="17">
        <f t="shared" ref="Y20" si="120">SUM(CM20:DV20)</f>
        <v>93</v>
      </c>
      <c r="Z20" s="17">
        <v>4</v>
      </c>
      <c r="AA20" s="17">
        <v>6</v>
      </c>
      <c r="AB20" s="17">
        <v>4</v>
      </c>
      <c r="AC20" s="17">
        <v>3</v>
      </c>
      <c r="AD20" s="17">
        <v>2</v>
      </c>
      <c r="AE20" s="17">
        <v>7</v>
      </c>
      <c r="AF20" s="17">
        <v>1</v>
      </c>
      <c r="AG20" s="17">
        <v>6</v>
      </c>
      <c r="AH20" s="17">
        <v>2</v>
      </c>
      <c r="AI20" s="17">
        <v>3</v>
      </c>
      <c r="AJ20" s="17">
        <v>0</v>
      </c>
      <c r="AK20" s="17">
        <v>6</v>
      </c>
      <c r="AL20" s="17">
        <v>3</v>
      </c>
      <c r="AM20" s="17">
        <v>9</v>
      </c>
      <c r="AN20" s="17">
        <v>7</v>
      </c>
      <c r="AO20" s="17">
        <v>6</v>
      </c>
      <c r="AP20" s="17">
        <v>12</v>
      </c>
      <c r="AQ20" s="17">
        <v>6</v>
      </c>
      <c r="AR20" s="17">
        <v>5</v>
      </c>
      <c r="AS20" s="17">
        <v>6</v>
      </c>
      <c r="AT20" s="17">
        <v>4</v>
      </c>
      <c r="AU20" s="17">
        <v>4</v>
      </c>
      <c r="AV20" s="17">
        <v>2</v>
      </c>
      <c r="AW20" s="17">
        <v>4</v>
      </c>
      <c r="AX20" s="17">
        <v>2</v>
      </c>
      <c r="AY20" s="17">
        <v>1</v>
      </c>
      <c r="AZ20" s="17">
        <v>2</v>
      </c>
      <c r="BA20" s="17">
        <v>1</v>
      </c>
      <c r="BB20" s="17">
        <v>4</v>
      </c>
      <c r="BC20" s="17">
        <v>1</v>
      </c>
      <c r="BD20" s="17">
        <v>0</v>
      </c>
      <c r="BE20" s="17">
        <v>1</v>
      </c>
      <c r="BF20" s="17">
        <v>5</v>
      </c>
      <c r="BG20" s="17">
        <v>3</v>
      </c>
      <c r="BH20" s="17">
        <v>5</v>
      </c>
      <c r="BI20" s="17">
        <v>6</v>
      </c>
      <c r="BJ20" s="17">
        <v>2</v>
      </c>
      <c r="BK20" s="17">
        <v>5</v>
      </c>
      <c r="BL20" s="17">
        <v>7</v>
      </c>
      <c r="BM20" s="17">
        <v>4</v>
      </c>
      <c r="BN20" s="17">
        <v>8</v>
      </c>
      <c r="BO20" s="17">
        <v>5</v>
      </c>
      <c r="BP20" s="17">
        <v>6</v>
      </c>
      <c r="BQ20" s="17">
        <v>5</v>
      </c>
      <c r="BR20" s="17">
        <v>6</v>
      </c>
      <c r="BS20" s="17">
        <v>10</v>
      </c>
      <c r="BT20" s="17">
        <v>10</v>
      </c>
      <c r="BU20" s="17">
        <v>6</v>
      </c>
      <c r="BV20" s="17">
        <v>8</v>
      </c>
      <c r="BW20" s="17">
        <v>7</v>
      </c>
      <c r="BX20" s="17">
        <v>4</v>
      </c>
      <c r="BY20" s="17">
        <v>15</v>
      </c>
      <c r="BZ20" s="17">
        <v>11</v>
      </c>
      <c r="CA20" s="17">
        <v>9</v>
      </c>
      <c r="CB20" s="17">
        <v>7</v>
      </c>
      <c r="CC20" s="17">
        <v>4</v>
      </c>
      <c r="CD20" s="17">
        <v>3</v>
      </c>
      <c r="CE20" s="17">
        <v>5</v>
      </c>
      <c r="CF20" s="17">
        <v>4</v>
      </c>
      <c r="CG20" s="17">
        <v>7</v>
      </c>
      <c r="CH20" s="17">
        <v>9</v>
      </c>
      <c r="CI20" s="17">
        <v>7</v>
      </c>
      <c r="CJ20" s="17">
        <v>15</v>
      </c>
      <c r="CK20" s="17">
        <v>8</v>
      </c>
      <c r="CL20" s="17">
        <v>10</v>
      </c>
      <c r="CM20" s="17">
        <v>9</v>
      </c>
      <c r="CN20" s="17">
        <v>9</v>
      </c>
      <c r="CO20" s="17">
        <v>5</v>
      </c>
      <c r="CP20" s="17">
        <v>7</v>
      </c>
      <c r="CQ20" s="17">
        <v>7</v>
      </c>
      <c r="CR20" s="17">
        <v>4</v>
      </c>
      <c r="CS20" s="17">
        <v>3</v>
      </c>
      <c r="CT20" s="17">
        <v>7</v>
      </c>
      <c r="CU20" s="17">
        <v>1</v>
      </c>
      <c r="CV20" s="17">
        <v>3</v>
      </c>
      <c r="CW20" s="17">
        <v>3</v>
      </c>
      <c r="CX20" s="17">
        <v>3</v>
      </c>
      <c r="CY20" s="17">
        <v>6</v>
      </c>
      <c r="CZ20" s="17">
        <v>1</v>
      </c>
      <c r="DA20" s="17">
        <v>1</v>
      </c>
      <c r="DB20" s="17">
        <v>2</v>
      </c>
      <c r="DC20" s="17">
        <v>3</v>
      </c>
      <c r="DD20" s="17">
        <v>4</v>
      </c>
      <c r="DE20" s="17">
        <v>3</v>
      </c>
      <c r="DF20" s="17">
        <v>1</v>
      </c>
      <c r="DG20" s="17">
        <v>0</v>
      </c>
      <c r="DH20" s="17">
        <v>5</v>
      </c>
      <c r="DI20" s="17">
        <v>2</v>
      </c>
      <c r="DJ20" s="17">
        <v>3</v>
      </c>
      <c r="DK20" s="17">
        <v>1</v>
      </c>
      <c r="DL20" s="17">
        <v>0</v>
      </c>
      <c r="DM20" s="17">
        <v>0</v>
      </c>
      <c r="DN20" s="17">
        <v>0</v>
      </c>
      <c r="DO20" s="17">
        <v>0</v>
      </c>
      <c r="DP20" s="17">
        <v>0</v>
      </c>
      <c r="DQ20" s="17">
        <v>0</v>
      </c>
      <c r="DR20" s="17">
        <v>0</v>
      </c>
      <c r="DS20" s="17">
        <v>0</v>
      </c>
      <c r="DT20" s="17">
        <v>0</v>
      </c>
      <c r="DU20" s="17">
        <v>0</v>
      </c>
      <c r="DV20" s="17">
        <v>0</v>
      </c>
    </row>
    <row r="21" spans="1:126" x14ac:dyDescent="0.3">
      <c r="A21" s="164" t="s">
        <v>113</v>
      </c>
      <c r="B21" s="8" t="s">
        <v>114</v>
      </c>
      <c r="C21" s="17">
        <v>232</v>
      </c>
      <c r="D21" s="18">
        <f t="shared" ref="D21:D22" si="121">SUM(Z21:AD21)/C21</f>
        <v>4.3103448275862072E-2</v>
      </c>
      <c r="E21" s="18">
        <f t="shared" ref="E21:E22" si="122">SUM(AE21:AI21)/C21</f>
        <v>5.6034482758620691E-2</v>
      </c>
      <c r="F21" s="18">
        <f t="shared" ref="F21:F22" si="123">SUM(AJ21:AN21)/C21</f>
        <v>5.1724137931034482E-2</v>
      </c>
      <c r="G21" s="18">
        <f t="shared" ref="G21:G22" si="124">SUM(AO21:AS21)/C21</f>
        <v>5.1724137931034482E-2</v>
      </c>
      <c r="H21" s="18">
        <f t="shared" ref="H21:H22" si="125">SUM(AT21:AX21)/C21</f>
        <v>3.4482758620689655E-2</v>
      </c>
      <c r="I21" s="18">
        <f t="shared" ref="I21:I22" si="126">SUM(AY21:BC21)/C21</f>
        <v>8.1896551724137928E-2</v>
      </c>
      <c r="J21" s="18">
        <f t="shared" ref="J21:J22" si="127">SUM(BD21:BH21)/C21</f>
        <v>5.6034482758620691E-2</v>
      </c>
      <c r="K21" s="18">
        <f t="shared" ref="K21:K22" si="128">SUM(BI21:BM21)/C21</f>
        <v>7.3275862068965511E-2</v>
      </c>
      <c r="L21" s="18">
        <f t="shared" ref="L21:L22" si="129">SUM(BN21:BR21)/C21</f>
        <v>5.6034482758620691E-2</v>
      </c>
      <c r="M21" s="18">
        <f t="shared" ref="M21:M22" si="130">SUM(BS21:BW21)/C21</f>
        <v>7.7586206896551727E-2</v>
      </c>
      <c r="N21" s="18">
        <f t="shared" ref="N21:N22" si="131">SUM(BX21:CB21)/C21</f>
        <v>6.4655172413793108E-2</v>
      </c>
      <c r="O21" s="18">
        <f t="shared" ref="O21:O22" si="132">SUM(CC21:CG21)/C21</f>
        <v>6.4655172413793108E-2</v>
      </c>
      <c r="P21" s="18">
        <f t="shared" ref="P21:P22" si="133">SUM(CH21:CL21)/C21</f>
        <v>9.4827586206896547E-2</v>
      </c>
      <c r="Q21" s="18">
        <f t="shared" ref="Q21:Q22" si="134">SUM(CM21:CQ21)/C21</f>
        <v>7.3275862068965511E-2</v>
      </c>
      <c r="R21" s="18">
        <f t="shared" ref="R21:R22" si="135">SUM(CR21:CV21)/C21</f>
        <v>4.3103448275862072E-2</v>
      </c>
      <c r="S21" s="18">
        <f t="shared" ref="S21:S22" si="136">SUM(CW21:DV21)/C21</f>
        <v>7.7586206896551727E-2</v>
      </c>
      <c r="T21" s="18">
        <f t="shared" ref="T21:V22" si="137">W21/$C21</f>
        <v>0.16379310344827586</v>
      </c>
      <c r="U21" s="18">
        <f t="shared" si="137"/>
        <v>0.64224137931034486</v>
      </c>
      <c r="V21" s="18">
        <f t="shared" si="137"/>
        <v>0.19396551724137931</v>
      </c>
      <c r="W21" s="17">
        <f t="shared" ref="W21:W22" si="138">SUM(Z21:AP21)</f>
        <v>38</v>
      </c>
      <c r="X21" s="17">
        <f t="shared" ref="X21:X22" si="139">SUM(AQ21:CL21)</f>
        <v>149</v>
      </c>
      <c r="Y21" s="17">
        <f t="shared" ref="Y21:Y22" si="140">SUM(CM21:DV21)</f>
        <v>45</v>
      </c>
      <c r="Z21" s="17">
        <v>1</v>
      </c>
      <c r="AA21" s="17">
        <v>1</v>
      </c>
      <c r="AB21" s="17">
        <v>2</v>
      </c>
      <c r="AC21" s="17">
        <v>5</v>
      </c>
      <c r="AD21" s="17">
        <v>1</v>
      </c>
      <c r="AE21" s="17">
        <v>3</v>
      </c>
      <c r="AF21" s="17">
        <v>5</v>
      </c>
      <c r="AG21" s="17">
        <v>0</v>
      </c>
      <c r="AH21" s="17">
        <v>3</v>
      </c>
      <c r="AI21" s="17">
        <v>2</v>
      </c>
      <c r="AJ21" s="17">
        <v>3</v>
      </c>
      <c r="AK21" s="17">
        <v>1</v>
      </c>
      <c r="AL21" s="17">
        <v>3</v>
      </c>
      <c r="AM21" s="17">
        <v>2</v>
      </c>
      <c r="AN21" s="17">
        <v>3</v>
      </c>
      <c r="AO21" s="17">
        <v>3</v>
      </c>
      <c r="AP21" s="17">
        <v>0</v>
      </c>
      <c r="AQ21" s="17">
        <v>7</v>
      </c>
      <c r="AR21" s="17">
        <v>1</v>
      </c>
      <c r="AS21" s="17">
        <v>1</v>
      </c>
      <c r="AT21" s="17">
        <v>1</v>
      </c>
      <c r="AU21" s="17">
        <v>0</v>
      </c>
      <c r="AV21" s="17">
        <v>3</v>
      </c>
      <c r="AW21" s="17">
        <v>2</v>
      </c>
      <c r="AX21" s="17">
        <v>2</v>
      </c>
      <c r="AY21" s="17">
        <v>4</v>
      </c>
      <c r="AZ21" s="17">
        <v>6</v>
      </c>
      <c r="BA21" s="17">
        <v>3</v>
      </c>
      <c r="BB21" s="17">
        <v>4</v>
      </c>
      <c r="BC21" s="17">
        <v>2</v>
      </c>
      <c r="BD21" s="17">
        <v>2</v>
      </c>
      <c r="BE21" s="17">
        <v>4</v>
      </c>
      <c r="BF21" s="17">
        <v>2</v>
      </c>
      <c r="BG21" s="17">
        <v>1</v>
      </c>
      <c r="BH21" s="17">
        <v>4</v>
      </c>
      <c r="BI21" s="17">
        <v>4</v>
      </c>
      <c r="BJ21" s="17">
        <v>0</v>
      </c>
      <c r="BK21" s="17">
        <v>2</v>
      </c>
      <c r="BL21" s="17">
        <v>6</v>
      </c>
      <c r="BM21" s="17">
        <v>5</v>
      </c>
      <c r="BN21" s="17">
        <v>2</v>
      </c>
      <c r="BO21" s="17">
        <v>5</v>
      </c>
      <c r="BP21" s="17">
        <v>1</v>
      </c>
      <c r="BQ21" s="17">
        <v>4</v>
      </c>
      <c r="BR21" s="17">
        <v>1</v>
      </c>
      <c r="BS21" s="17">
        <v>3</v>
      </c>
      <c r="BT21" s="17">
        <v>2</v>
      </c>
      <c r="BU21" s="17">
        <v>5</v>
      </c>
      <c r="BV21" s="17">
        <v>4</v>
      </c>
      <c r="BW21" s="17">
        <v>4</v>
      </c>
      <c r="BX21" s="17">
        <v>5</v>
      </c>
      <c r="BY21" s="17">
        <v>4</v>
      </c>
      <c r="BZ21" s="17">
        <v>2</v>
      </c>
      <c r="CA21" s="17">
        <v>1</v>
      </c>
      <c r="CB21" s="17">
        <v>3</v>
      </c>
      <c r="CC21" s="17">
        <v>1</v>
      </c>
      <c r="CD21" s="17">
        <v>6</v>
      </c>
      <c r="CE21" s="17">
        <v>2</v>
      </c>
      <c r="CF21" s="17">
        <v>4</v>
      </c>
      <c r="CG21" s="17">
        <v>2</v>
      </c>
      <c r="CH21" s="17">
        <v>3</v>
      </c>
      <c r="CI21" s="17">
        <v>5</v>
      </c>
      <c r="CJ21" s="17">
        <v>5</v>
      </c>
      <c r="CK21" s="17">
        <v>3</v>
      </c>
      <c r="CL21" s="17">
        <v>6</v>
      </c>
      <c r="CM21" s="17">
        <v>7</v>
      </c>
      <c r="CN21" s="17">
        <v>2</v>
      </c>
      <c r="CO21" s="17">
        <v>3</v>
      </c>
      <c r="CP21" s="17">
        <v>2</v>
      </c>
      <c r="CQ21" s="17">
        <v>3</v>
      </c>
      <c r="CR21" s="17">
        <v>0</v>
      </c>
      <c r="CS21" s="17">
        <v>4</v>
      </c>
      <c r="CT21" s="17">
        <v>2</v>
      </c>
      <c r="CU21" s="17">
        <v>3</v>
      </c>
      <c r="CV21" s="17">
        <v>1</v>
      </c>
      <c r="CW21" s="17">
        <v>1</v>
      </c>
      <c r="CX21" s="17">
        <v>2</v>
      </c>
      <c r="CY21" s="17">
        <v>0</v>
      </c>
      <c r="CZ21" s="17">
        <v>3</v>
      </c>
      <c r="DA21" s="17">
        <v>1</v>
      </c>
      <c r="DB21" s="17">
        <v>0</v>
      </c>
      <c r="DC21" s="17">
        <v>1</v>
      </c>
      <c r="DD21" s="17">
        <v>3</v>
      </c>
      <c r="DE21" s="17">
        <v>2</v>
      </c>
      <c r="DF21" s="17">
        <v>1</v>
      </c>
      <c r="DG21" s="17">
        <v>2</v>
      </c>
      <c r="DH21" s="17">
        <v>1</v>
      </c>
      <c r="DI21" s="17">
        <v>0</v>
      </c>
      <c r="DJ21" s="17">
        <v>0</v>
      </c>
      <c r="DK21" s="17">
        <v>1</v>
      </c>
      <c r="DL21" s="17">
        <v>0</v>
      </c>
      <c r="DM21" s="17">
        <v>0</v>
      </c>
      <c r="DN21" s="17">
        <v>0</v>
      </c>
      <c r="DO21" s="17">
        <v>0</v>
      </c>
      <c r="DP21" s="17">
        <v>0</v>
      </c>
      <c r="DQ21" s="17">
        <v>0</v>
      </c>
      <c r="DR21" s="17">
        <v>0</v>
      </c>
      <c r="DS21" s="17">
        <v>0</v>
      </c>
      <c r="DT21" s="17">
        <v>0</v>
      </c>
      <c r="DU21" s="17">
        <v>0</v>
      </c>
      <c r="DV21" s="17">
        <v>0</v>
      </c>
    </row>
    <row r="22" spans="1:126" x14ac:dyDescent="0.3">
      <c r="A22" s="164" t="s">
        <v>115</v>
      </c>
      <c r="B22" s="8" t="s">
        <v>116</v>
      </c>
      <c r="C22" s="17">
        <v>588</v>
      </c>
      <c r="D22" s="18">
        <f t="shared" si="121"/>
        <v>5.2721088435374153E-2</v>
      </c>
      <c r="E22" s="18">
        <f t="shared" si="122"/>
        <v>5.1020408163265307E-2</v>
      </c>
      <c r="F22" s="18">
        <f t="shared" si="123"/>
        <v>3.5714285714285712E-2</v>
      </c>
      <c r="G22" s="18">
        <f t="shared" si="124"/>
        <v>2.3809523809523808E-2</v>
      </c>
      <c r="H22" s="18">
        <f t="shared" si="125"/>
        <v>3.5714285714285712E-2</v>
      </c>
      <c r="I22" s="18">
        <f t="shared" si="126"/>
        <v>2.8911564625850341E-2</v>
      </c>
      <c r="J22" s="18">
        <f t="shared" si="127"/>
        <v>3.2312925170068028E-2</v>
      </c>
      <c r="K22" s="18">
        <f t="shared" si="128"/>
        <v>4.9319727891156462E-2</v>
      </c>
      <c r="L22" s="18">
        <f t="shared" si="129"/>
        <v>6.6326530612244902E-2</v>
      </c>
      <c r="M22" s="18">
        <f t="shared" si="130"/>
        <v>5.7823129251700682E-2</v>
      </c>
      <c r="N22" s="18">
        <f t="shared" si="131"/>
        <v>6.8027210884353748E-2</v>
      </c>
      <c r="O22" s="18">
        <f t="shared" si="132"/>
        <v>8.5034013605442174E-2</v>
      </c>
      <c r="P22" s="18">
        <f t="shared" si="133"/>
        <v>0.11054421768707483</v>
      </c>
      <c r="Q22" s="18">
        <f t="shared" si="134"/>
        <v>0.12925170068027211</v>
      </c>
      <c r="R22" s="18">
        <f t="shared" si="135"/>
        <v>6.6326530612244902E-2</v>
      </c>
      <c r="S22" s="18">
        <f t="shared" si="136"/>
        <v>0.10714285714285714</v>
      </c>
      <c r="T22" s="18">
        <f t="shared" si="137"/>
        <v>0.141156462585034</v>
      </c>
      <c r="U22" s="18">
        <f t="shared" si="137"/>
        <v>0.55612244897959184</v>
      </c>
      <c r="V22" s="18">
        <f t="shared" si="137"/>
        <v>0.30272108843537415</v>
      </c>
      <c r="W22" s="17">
        <f t="shared" si="138"/>
        <v>83</v>
      </c>
      <c r="X22" s="17">
        <f t="shared" si="139"/>
        <v>327</v>
      </c>
      <c r="Y22" s="17">
        <f t="shared" si="140"/>
        <v>178</v>
      </c>
      <c r="Z22" s="17">
        <v>0</v>
      </c>
      <c r="AA22" s="17">
        <v>11</v>
      </c>
      <c r="AB22" s="17">
        <v>5</v>
      </c>
      <c r="AC22" s="17">
        <v>8</v>
      </c>
      <c r="AD22" s="17">
        <v>7</v>
      </c>
      <c r="AE22" s="17">
        <v>6</v>
      </c>
      <c r="AF22" s="17">
        <v>7</v>
      </c>
      <c r="AG22" s="17">
        <v>3</v>
      </c>
      <c r="AH22" s="17">
        <v>6</v>
      </c>
      <c r="AI22" s="17">
        <v>8</v>
      </c>
      <c r="AJ22" s="17">
        <v>6</v>
      </c>
      <c r="AK22" s="17">
        <v>3</v>
      </c>
      <c r="AL22" s="17">
        <v>5</v>
      </c>
      <c r="AM22" s="17">
        <v>5</v>
      </c>
      <c r="AN22" s="17">
        <v>2</v>
      </c>
      <c r="AO22" s="17">
        <v>0</v>
      </c>
      <c r="AP22" s="17">
        <v>1</v>
      </c>
      <c r="AQ22" s="17">
        <v>4</v>
      </c>
      <c r="AR22" s="17">
        <v>3</v>
      </c>
      <c r="AS22" s="17">
        <v>6</v>
      </c>
      <c r="AT22" s="17">
        <v>5</v>
      </c>
      <c r="AU22" s="17">
        <v>6</v>
      </c>
      <c r="AV22" s="17">
        <v>1</v>
      </c>
      <c r="AW22" s="17">
        <v>7</v>
      </c>
      <c r="AX22" s="17">
        <v>2</v>
      </c>
      <c r="AY22" s="17">
        <v>3</v>
      </c>
      <c r="AZ22" s="17">
        <v>5</v>
      </c>
      <c r="BA22" s="17">
        <v>2</v>
      </c>
      <c r="BB22" s="17">
        <v>6</v>
      </c>
      <c r="BC22" s="17">
        <v>1</v>
      </c>
      <c r="BD22" s="17">
        <v>3</v>
      </c>
      <c r="BE22" s="17">
        <v>2</v>
      </c>
      <c r="BF22" s="17">
        <v>4</v>
      </c>
      <c r="BG22" s="17">
        <v>1</v>
      </c>
      <c r="BH22" s="17">
        <v>9</v>
      </c>
      <c r="BI22" s="17">
        <v>7</v>
      </c>
      <c r="BJ22" s="17">
        <v>5</v>
      </c>
      <c r="BK22" s="17">
        <v>4</v>
      </c>
      <c r="BL22" s="17">
        <v>8</v>
      </c>
      <c r="BM22" s="17">
        <v>5</v>
      </c>
      <c r="BN22" s="17">
        <v>8</v>
      </c>
      <c r="BO22" s="17">
        <v>9</v>
      </c>
      <c r="BP22" s="17">
        <v>10</v>
      </c>
      <c r="BQ22" s="17">
        <v>7</v>
      </c>
      <c r="BR22" s="17">
        <v>5</v>
      </c>
      <c r="BS22" s="17">
        <v>3</v>
      </c>
      <c r="BT22" s="17">
        <v>9</v>
      </c>
      <c r="BU22" s="17">
        <v>8</v>
      </c>
      <c r="BV22" s="17">
        <v>6</v>
      </c>
      <c r="BW22" s="17">
        <v>8</v>
      </c>
      <c r="BX22" s="17">
        <v>11</v>
      </c>
      <c r="BY22" s="17">
        <v>6</v>
      </c>
      <c r="BZ22" s="17">
        <v>5</v>
      </c>
      <c r="CA22" s="17">
        <v>10</v>
      </c>
      <c r="CB22" s="17">
        <v>8</v>
      </c>
      <c r="CC22" s="17">
        <v>8</v>
      </c>
      <c r="CD22" s="17">
        <v>5</v>
      </c>
      <c r="CE22" s="17">
        <v>15</v>
      </c>
      <c r="CF22" s="17">
        <v>12</v>
      </c>
      <c r="CG22" s="17">
        <v>10</v>
      </c>
      <c r="CH22" s="17">
        <v>11</v>
      </c>
      <c r="CI22" s="17">
        <v>5</v>
      </c>
      <c r="CJ22" s="17">
        <v>20</v>
      </c>
      <c r="CK22" s="17">
        <v>15</v>
      </c>
      <c r="CL22" s="17">
        <v>14</v>
      </c>
      <c r="CM22" s="17">
        <v>19</v>
      </c>
      <c r="CN22" s="17">
        <v>15</v>
      </c>
      <c r="CO22" s="17">
        <v>16</v>
      </c>
      <c r="CP22" s="17">
        <v>17</v>
      </c>
      <c r="CQ22" s="17">
        <v>9</v>
      </c>
      <c r="CR22" s="17">
        <v>4</v>
      </c>
      <c r="CS22" s="17">
        <v>8</v>
      </c>
      <c r="CT22" s="17">
        <v>6</v>
      </c>
      <c r="CU22" s="17">
        <v>11</v>
      </c>
      <c r="CV22" s="17">
        <v>10</v>
      </c>
      <c r="CW22" s="17">
        <v>6</v>
      </c>
      <c r="CX22" s="17">
        <v>5</v>
      </c>
      <c r="CY22" s="17">
        <v>7</v>
      </c>
      <c r="CZ22" s="17">
        <v>8</v>
      </c>
      <c r="DA22" s="17">
        <v>3</v>
      </c>
      <c r="DB22" s="17">
        <v>4</v>
      </c>
      <c r="DC22" s="17">
        <v>4</v>
      </c>
      <c r="DD22" s="17">
        <v>8</v>
      </c>
      <c r="DE22" s="17">
        <v>3</v>
      </c>
      <c r="DF22" s="17">
        <v>6</v>
      </c>
      <c r="DG22" s="17">
        <v>0</v>
      </c>
      <c r="DH22" s="17">
        <v>3</v>
      </c>
      <c r="DI22" s="17">
        <v>2</v>
      </c>
      <c r="DJ22" s="17">
        <v>0</v>
      </c>
      <c r="DK22" s="17">
        <v>0</v>
      </c>
      <c r="DL22" s="17">
        <v>0</v>
      </c>
      <c r="DM22" s="17">
        <v>1</v>
      </c>
      <c r="DN22" s="17">
        <v>1</v>
      </c>
      <c r="DO22" s="17">
        <v>1</v>
      </c>
      <c r="DP22" s="17">
        <v>1</v>
      </c>
      <c r="DQ22" s="17">
        <v>0</v>
      </c>
      <c r="DR22" s="17">
        <v>0</v>
      </c>
      <c r="DS22" s="17">
        <v>0</v>
      </c>
      <c r="DT22" s="17">
        <v>0</v>
      </c>
      <c r="DU22" s="17">
        <v>0</v>
      </c>
      <c r="DV22" s="17">
        <v>0</v>
      </c>
    </row>
    <row r="23" spans="1:126" x14ac:dyDescent="0.3">
      <c r="A23" s="164" t="s">
        <v>117</v>
      </c>
      <c r="B23" s="8" t="s">
        <v>118</v>
      </c>
      <c r="C23" s="17" t="s">
        <v>515</v>
      </c>
      <c r="D23" s="17" t="s">
        <v>515</v>
      </c>
      <c r="E23" s="17" t="s">
        <v>515</v>
      </c>
      <c r="F23" s="17" t="s">
        <v>515</v>
      </c>
      <c r="G23" s="17" t="s">
        <v>515</v>
      </c>
      <c r="H23" s="17" t="s">
        <v>515</v>
      </c>
      <c r="I23" s="17" t="s">
        <v>515</v>
      </c>
      <c r="J23" s="17" t="s">
        <v>515</v>
      </c>
      <c r="K23" s="17" t="s">
        <v>515</v>
      </c>
      <c r="L23" s="17" t="s">
        <v>515</v>
      </c>
      <c r="M23" s="17" t="s">
        <v>515</v>
      </c>
      <c r="N23" s="17" t="s">
        <v>515</v>
      </c>
      <c r="O23" s="17" t="s">
        <v>515</v>
      </c>
      <c r="P23" s="17" t="s">
        <v>515</v>
      </c>
      <c r="Q23" s="17" t="s">
        <v>515</v>
      </c>
      <c r="R23" s="17" t="s">
        <v>515</v>
      </c>
      <c r="S23" s="17" t="s">
        <v>515</v>
      </c>
      <c r="T23" s="17" t="s">
        <v>515</v>
      </c>
      <c r="U23" s="17" t="s">
        <v>515</v>
      </c>
      <c r="V23" s="17" t="s">
        <v>515</v>
      </c>
      <c r="W23" s="17" t="s">
        <v>515</v>
      </c>
      <c r="X23" s="17" t="s">
        <v>515</v>
      </c>
      <c r="Y23" s="17" t="s">
        <v>515</v>
      </c>
      <c r="Z23" s="17" t="s">
        <v>515</v>
      </c>
      <c r="AA23" s="17" t="s">
        <v>515</v>
      </c>
      <c r="AB23" s="17" t="s">
        <v>515</v>
      </c>
      <c r="AC23" s="17" t="s">
        <v>515</v>
      </c>
      <c r="AD23" s="17" t="s">
        <v>515</v>
      </c>
      <c r="AE23" s="17" t="s">
        <v>515</v>
      </c>
      <c r="AF23" s="17" t="s">
        <v>515</v>
      </c>
      <c r="AG23" s="17" t="s">
        <v>515</v>
      </c>
      <c r="AH23" s="17" t="s">
        <v>515</v>
      </c>
      <c r="AI23" s="17" t="s">
        <v>515</v>
      </c>
      <c r="AJ23" s="17" t="s">
        <v>515</v>
      </c>
      <c r="AK23" s="17" t="s">
        <v>515</v>
      </c>
      <c r="AL23" s="17" t="s">
        <v>515</v>
      </c>
      <c r="AM23" s="17" t="s">
        <v>515</v>
      </c>
      <c r="AN23" s="17" t="s">
        <v>515</v>
      </c>
      <c r="AO23" s="17" t="s">
        <v>515</v>
      </c>
      <c r="AP23" s="17" t="s">
        <v>515</v>
      </c>
      <c r="AQ23" s="17" t="s">
        <v>515</v>
      </c>
      <c r="AR23" s="17" t="s">
        <v>515</v>
      </c>
      <c r="AS23" s="17" t="s">
        <v>515</v>
      </c>
      <c r="AT23" s="17" t="s">
        <v>515</v>
      </c>
      <c r="AU23" s="17" t="s">
        <v>515</v>
      </c>
      <c r="AV23" s="17" t="s">
        <v>515</v>
      </c>
      <c r="AW23" s="17" t="s">
        <v>515</v>
      </c>
      <c r="AX23" s="17" t="s">
        <v>515</v>
      </c>
      <c r="AY23" s="17" t="s">
        <v>515</v>
      </c>
      <c r="AZ23" s="17" t="s">
        <v>515</v>
      </c>
      <c r="BA23" s="17" t="s">
        <v>515</v>
      </c>
      <c r="BB23" s="17" t="s">
        <v>515</v>
      </c>
      <c r="BC23" s="17" t="s">
        <v>515</v>
      </c>
      <c r="BD23" s="17" t="s">
        <v>515</v>
      </c>
      <c r="BE23" s="17" t="s">
        <v>515</v>
      </c>
      <c r="BF23" s="17" t="s">
        <v>515</v>
      </c>
      <c r="BG23" s="17" t="s">
        <v>515</v>
      </c>
      <c r="BH23" s="17" t="s">
        <v>515</v>
      </c>
      <c r="BI23" s="17" t="s">
        <v>515</v>
      </c>
      <c r="BJ23" s="17" t="s">
        <v>515</v>
      </c>
      <c r="BK23" s="17" t="s">
        <v>515</v>
      </c>
      <c r="BL23" s="17" t="s">
        <v>515</v>
      </c>
      <c r="BM23" s="17" t="s">
        <v>515</v>
      </c>
      <c r="BN23" s="17" t="s">
        <v>515</v>
      </c>
      <c r="BO23" s="17" t="s">
        <v>515</v>
      </c>
      <c r="BP23" s="17" t="s">
        <v>515</v>
      </c>
      <c r="BQ23" s="17" t="s">
        <v>515</v>
      </c>
      <c r="BR23" s="17" t="s">
        <v>515</v>
      </c>
      <c r="BS23" s="17" t="s">
        <v>515</v>
      </c>
      <c r="BT23" s="17" t="s">
        <v>515</v>
      </c>
      <c r="BU23" s="17" t="s">
        <v>515</v>
      </c>
      <c r="BV23" s="17" t="s">
        <v>515</v>
      </c>
      <c r="BW23" s="17" t="s">
        <v>515</v>
      </c>
      <c r="BX23" s="17" t="s">
        <v>515</v>
      </c>
      <c r="BY23" s="17" t="s">
        <v>515</v>
      </c>
      <c r="BZ23" s="17" t="s">
        <v>515</v>
      </c>
      <c r="CA23" s="17" t="s">
        <v>515</v>
      </c>
      <c r="CB23" s="17" t="s">
        <v>515</v>
      </c>
      <c r="CC23" s="17" t="s">
        <v>515</v>
      </c>
      <c r="CD23" s="17" t="s">
        <v>515</v>
      </c>
      <c r="CE23" s="17" t="s">
        <v>515</v>
      </c>
      <c r="CF23" s="17" t="s">
        <v>515</v>
      </c>
      <c r="CG23" s="17" t="s">
        <v>515</v>
      </c>
      <c r="CH23" s="17" t="s">
        <v>515</v>
      </c>
      <c r="CI23" s="17" t="s">
        <v>515</v>
      </c>
      <c r="CJ23" s="17" t="s">
        <v>515</v>
      </c>
      <c r="CK23" s="17" t="s">
        <v>515</v>
      </c>
      <c r="CL23" s="17" t="s">
        <v>515</v>
      </c>
      <c r="CM23" s="17" t="s">
        <v>515</v>
      </c>
      <c r="CN23" s="17" t="s">
        <v>515</v>
      </c>
      <c r="CO23" s="17" t="s">
        <v>515</v>
      </c>
      <c r="CP23" s="17" t="s">
        <v>515</v>
      </c>
      <c r="CQ23" s="17" t="s">
        <v>515</v>
      </c>
      <c r="CR23" s="17" t="s">
        <v>515</v>
      </c>
      <c r="CS23" s="17" t="s">
        <v>515</v>
      </c>
      <c r="CT23" s="17" t="s">
        <v>515</v>
      </c>
      <c r="CU23" s="17" t="s">
        <v>515</v>
      </c>
      <c r="CV23" s="17" t="s">
        <v>515</v>
      </c>
      <c r="CW23" s="17" t="s">
        <v>515</v>
      </c>
      <c r="CX23" s="17" t="s">
        <v>515</v>
      </c>
      <c r="CY23" s="17" t="s">
        <v>515</v>
      </c>
      <c r="CZ23" s="17" t="s">
        <v>515</v>
      </c>
      <c r="DA23" s="17" t="s">
        <v>515</v>
      </c>
      <c r="DB23" s="17" t="s">
        <v>515</v>
      </c>
      <c r="DC23" s="17" t="s">
        <v>515</v>
      </c>
      <c r="DD23" s="17" t="s">
        <v>515</v>
      </c>
      <c r="DE23" s="17" t="s">
        <v>515</v>
      </c>
      <c r="DF23" s="17" t="s">
        <v>515</v>
      </c>
      <c r="DG23" s="17" t="s">
        <v>515</v>
      </c>
      <c r="DH23" s="17" t="s">
        <v>515</v>
      </c>
      <c r="DI23" s="17" t="s">
        <v>515</v>
      </c>
      <c r="DJ23" s="17" t="s">
        <v>515</v>
      </c>
      <c r="DK23" s="17" t="s">
        <v>515</v>
      </c>
      <c r="DL23" s="17" t="s">
        <v>515</v>
      </c>
      <c r="DM23" s="17" t="s">
        <v>515</v>
      </c>
      <c r="DN23" s="17" t="s">
        <v>515</v>
      </c>
      <c r="DO23" s="17" t="s">
        <v>515</v>
      </c>
      <c r="DP23" s="17" t="s">
        <v>515</v>
      </c>
      <c r="DQ23" s="17" t="s">
        <v>515</v>
      </c>
      <c r="DR23" s="17" t="s">
        <v>515</v>
      </c>
      <c r="DS23" s="17" t="s">
        <v>515</v>
      </c>
      <c r="DT23" s="17" t="s">
        <v>515</v>
      </c>
      <c r="DU23" s="17" t="s">
        <v>515</v>
      </c>
      <c r="DV23" s="17" t="s">
        <v>515</v>
      </c>
    </row>
    <row r="24" spans="1:126" x14ac:dyDescent="0.3">
      <c r="A24" s="164" t="s">
        <v>119</v>
      </c>
      <c r="B24" s="8" t="s">
        <v>120</v>
      </c>
      <c r="C24" s="17">
        <v>419</v>
      </c>
      <c r="D24" s="18">
        <f>SUM(Z24:AD24)/C24</f>
        <v>5.9665871121718374E-2</v>
      </c>
      <c r="E24" s="18">
        <f>SUM(AE24:AI24)/C24</f>
        <v>4.2959427207637228E-2</v>
      </c>
      <c r="F24" s="18">
        <f>SUM(AJ24:AN24)/C24</f>
        <v>6.4439140811455853E-2</v>
      </c>
      <c r="G24" s="18">
        <f>SUM(AO24:AS24)/C24</f>
        <v>4.77326968973747E-2</v>
      </c>
      <c r="H24" s="18">
        <f>SUM(AT24:AX24)/C24</f>
        <v>1.6706443914081145E-2</v>
      </c>
      <c r="I24" s="18">
        <f>SUM(AY24:BC24)/C24</f>
        <v>2.8639618138424822E-2</v>
      </c>
      <c r="J24" s="18">
        <f>SUM(BD24:BH24)/C24</f>
        <v>3.8186157517899763E-2</v>
      </c>
      <c r="K24" s="18">
        <f>SUM(BI24:BM24)/C24</f>
        <v>5.7279236276849645E-2</v>
      </c>
      <c r="L24" s="18">
        <f>SUM(BN24:BR24)/C24</f>
        <v>9.0692124105011929E-2</v>
      </c>
      <c r="M24" s="18">
        <f>SUM(BS24:BW24)/C24</f>
        <v>9.5465393794749401E-2</v>
      </c>
      <c r="N24" s="18">
        <f>SUM(BX24:CB24)/C24</f>
        <v>6.9212410501193311E-2</v>
      </c>
      <c r="O24" s="18">
        <f>SUM(CC24:CG24)/C24</f>
        <v>9.0692124105011929E-2</v>
      </c>
      <c r="P24" s="18">
        <f>SUM(CH24:CL24)/C24</f>
        <v>0.11933174224343675</v>
      </c>
      <c r="Q24" s="18">
        <f>SUM(CM24:CQ24)/C24</f>
        <v>8.5918854415274457E-2</v>
      </c>
      <c r="R24" s="18">
        <f>SUM(CR24:CV24)/C24</f>
        <v>4.2959427207637228E-2</v>
      </c>
      <c r="S24" s="18">
        <f>SUM(CW24:DV24)/C24</f>
        <v>5.0119331742243436E-2</v>
      </c>
      <c r="T24" s="18">
        <f t="shared" ref="T24:V24" si="141">W24/$C24</f>
        <v>0.18615751789976134</v>
      </c>
      <c r="U24" s="18">
        <f t="shared" si="141"/>
        <v>0.6348448687350835</v>
      </c>
      <c r="V24" s="18">
        <f t="shared" si="141"/>
        <v>0.17899761336515513</v>
      </c>
      <c r="W24" s="17">
        <f>SUM(Z24:AP24)</f>
        <v>78</v>
      </c>
      <c r="X24" s="17">
        <f>SUM(AQ24:CL24)</f>
        <v>266</v>
      </c>
      <c r="Y24" s="17">
        <f>SUM(CM24:DV24)</f>
        <v>75</v>
      </c>
      <c r="Z24" s="17">
        <v>2</v>
      </c>
      <c r="AA24" s="17">
        <v>6</v>
      </c>
      <c r="AB24" s="17">
        <v>5</v>
      </c>
      <c r="AC24" s="17">
        <v>7</v>
      </c>
      <c r="AD24" s="17">
        <v>5</v>
      </c>
      <c r="AE24" s="17">
        <v>5</v>
      </c>
      <c r="AF24" s="17">
        <v>2</v>
      </c>
      <c r="AG24" s="17">
        <v>3</v>
      </c>
      <c r="AH24" s="17">
        <v>6</v>
      </c>
      <c r="AI24" s="17">
        <v>2</v>
      </c>
      <c r="AJ24" s="17">
        <v>2</v>
      </c>
      <c r="AK24" s="17">
        <v>4</v>
      </c>
      <c r="AL24" s="17">
        <v>8</v>
      </c>
      <c r="AM24" s="17">
        <v>11</v>
      </c>
      <c r="AN24" s="17">
        <v>2</v>
      </c>
      <c r="AO24" s="17">
        <v>4</v>
      </c>
      <c r="AP24" s="17">
        <v>4</v>
      </c>
      <c r="AQ24" s="17">
        <v>6</v>
      </c>
      <c r="AR24" s="17">
        <v>4</v>
      </c>
      <c r="AS24" s="17">
        <v>2</v>
      </c>
      <c r="AT24" s="17">
        <v>3</v>
      </c>
      <c r="AU24" s="17">
        <v>2</v>
      </c>
      <c r="AV24" s="17">
        <v>0</v>
      </c>
      <c r="AW24" s="17">
        <v>2</v>
      </c>
      <c r="AX24" s="17">
        <v>0</v>
      </c>
      <c r="AY24" s="17">
        <v>2</v>
      </c>
      <c r="AZ24" s="17">
        <v>4</v>
      </c>
      <c r="BA24" s="17">
        <v>2</v>
      </c>
      <c r="BB24" s="17">
        <v>0</v>
      </c>
      <c r="BC24" s="17">
        <v>4</v>
      </c>
      <c r="BD24" s="17">
        <v>1</v>
      </c>
      <c r="BE24" s="17">
        <v>4</v>
      </c>
      <c r="BF24" s="17">
        <v>1</v>
      </c>
      <c r="BG24" s="17">
        <v>7</v>
      </c>
      <c r="BH24" s="17">
        <v>3</v>
      </c>
      <c r="BI24" s="17">
        <v>3</v>
      </c>
      <c r="BJ24" s="17">
        <v>8</v>
      </c>
      <c r="BK24" s="17">
        <v>7</v>
      </c>
      <c r="BL24" s="17">
        <v>2</v>
      </c>
      <c r="BM24" s="17">
        <v>4</v>
      </c>
      <c r="BN24" s="17">
        <v>7</v>
      </c>
      <c r="BO24" s="17">
        <v>7</v>
      </c>
      <c r="BP24" s="17">
        <v>7</v>
      </c>
      <c r="BQ24" s="17">
        <v>8</v>
      </c>
      <c r="BR24" s="17">
        <v>9</v>
      </c>
      <c r="BS24" s="17">
        <v>13</v>
      </c>
      <c r="BT24" s="17">
        <v>8</v>
      </c>
      <c r="BU24" s="17">
        <v>5</v>
      </c>
      <c r="BV24" s="17">
        <v>9</v>
      </c>
      <c r="BW24" s="17">
        <v>5</v>
      </c>
      <c r="BX24" s="17">
        <v>8</v>
      </c>
      <c r="BY24" s="17">
        <v>5</v>
      </c>
      <c r="BZ24" s="17">
        <v>10</v>
      </c>
      <c r="CA24" s="17">
        <v>5</v>
      </c>
      <c r="CB24" s="17">
        <v>1</v>
      </c>
      <c r="CC24" s="17">
        <v>8</v>
      </c>
      <c r="CD24" s="17">
        <v>7</v>
      </c>
      <c r="CE24" s="17">
        <v>8</v>
      </c>
      <c r="CF24" s="17">
        <v>6</v>
      </c>
      <c r="CG24" s="17">
        <v>9</v>
      </c>
      <c r="CH24" s="17">
        <v>10</v>
      </c>
      <c r="CI24" s="17">
        <v>8</v>
      </c>
      <c r="CJ24" s="17">
        <v>9</v>
      </c>
      <c r="CK24" s="17">
        <v>10</v>
      </c>
      <c r="CL24" s="17">
        <v>13</v>
      </c>
      <c r="CM24" s="17">
        <v>6</v>
      </c>
      <c r="CN24" s="17">
        <v>14</v>
      </c>
      <c r="CO24" s="17">
        <v>8</v>
      </c>
      <c r="CP24" s="17">
        <v>6</v>
      </c>
      <c r="CQ24" s="17">
        <v>2</v>
      </c>
      <c r="CR24" s="17">
        <v>3</v>
      </c>
      <c r="CS24" s="17">
        <v>3</v>
      </c>
      <c r="CT24" s="17">
        <v>6</v>
      </c>
      <c r="CU24" s="17">
        <v>2</v>
      </c>
      <c r="CV24" s="17">
        <v>4</v>
      </c>
      <c r="CW24" s="17">
        <v>1</v>
      </c>
      <c r="CX24" s="17">
        <v>1</v>
      </c>
      <c r="CY24" s="17">
        <v>4</v>
      </c>
      <c r="CZ24" s="17">
        <v>2</v>
      </c>
      <c r="DA24" s="17">
        <v>3</v>
      </c>
      <c r="DB24" s="17">
        <v>3</v>
      </c>
      <c r="DC24" s="17">
        <v>0</v>
      </c>
      <c r="DD24" s="17">
        <v>0</v>
      </c>
      <c r="DE24" s="17">
        <v>2</v>
      </c>
      <c r="DF24" s="17">
        <v>0</v>
      </c>
      <c r="DG24" s="17">
        <v>3</v>
      </c>
      <c r="DH24" s="17">
        <v>0</v>
      </c>
      <c r="DI24" s="17">
        <v>0</v>
      </c>
      <c r="DJ24" s="17">
        <v>1</v>
      </c>
      <c r="DK24" s="17">
        <v>0</v>
      </c>
      <c r="DL24" s="17">
        <v>0</v>
      </c>
      <c r="DM24" s="17">
        <v>1</v>
      </c>
      <c r="DN24" s="17">
        <v>0</v>
      </c>
      <c r="DO24" s="17">
        <v>0</v>
      </c>
      <c r="DP24" s="17">
        <v>0</v>
      </c>
      <c r="DQ24" s="17">
        <v>0</v>
      </c>
      <c r="DR24" s="17">
        <v>0</v>
      </c>
      <c r="DS24" s="17">
        <v>0</v>
      </c>
      <c r="DT24" s="17">
        <v>0</v>
      </c>
      <c r="DU24" s="17">
        <v>0</v>
      </c>
      <c r="DV24" s="17">
        <v>0</v>
      </c>
    </row>
    <row r="25" spans="1:126" x14ac:dyDescent="0.3">
      <c r="A25" s="164" t="s">
        <v>121</v>
      </c>
      <c r="B25" s="8" t="s">
        <v>122</v>
      </c>
      <c r="C25" s="17">
        <v>445</v>
      </c>
      <c r="D25" s="18">
        <f t="shared" ref="D25:D26" si="142">SUM(Z25:AD25)/C25</f>
        <v>2.9213483146067417E-2</v>
      </c>
      <c r="E25" s="18">
        <f t="shared" ref="E25:E26" si="143">SUM(AE25:AI25)/C25</f>
        <v>5.6179775280898875E-2</v>
      </c>
      <c r="F25" s="18">
        <f t="shared" ref="F25:F26" si="144">SUM(AJ25:AN25)/C25</f>
        <v>5.1685393258426963E-2</v>
      </c>
      <c r="G25" s="18">
        <f t="shared" ref="G25:G26" si="145">SUM(AO25:AS25)/C25</f>
        <v>4.0449438202247189E-2</v>
      </c>
      <c r="H25" s="18">
        <f t="shared" ref="H25:H26" si="146">SUM(AT25:AX25)/C25</f>
        <v>3.1460674157303373E-2</v>
      </c>
      <c r="I25" s="18">
        <f t="shared" ref="I25:I26" si="147">SUM(AY25:BC25)/C25</f>
        <v>3.3707865168539325E-2</v>
      </c>
      <c r="J25" s="18">
        <f t="shared" ref="J25:J26" si="148">SUM(BD25:BH25)/C25</f>
        <v>2.9213483146067417E-2</v>
      </c>
      <c r="K25" s="18">
        <f t="shared" ref="K25:K26" si="149">SUM(BI25:BM25)/C25</f>
        <v>4.7191011235955059E-2</v>
      </c>
      <c r="L25" s="18">
        <f t="shared" ref="L25:L26" si="150">SUM(BN25:BR25)/C25</f>
        <v>5.6179775280898875E-2</v>
      </c>
      <c r="M25" s="18">
        <f t="shared" ref="M25:M26" si="151">SUM(BS25:BW25)/C25</f>
        <v>6.2921348314606745E-2</v>
      </c>
      <c r="N25" s="18">
        <f t="shared" ref="N25:N26" si="152">SUM(BX25:CB25)/C25</f>
        <v>6.5168539325842698E-2</v>
      </c>
      <c r="O25" s="18">
        <f t="shared" ref="O25:O26" si="153">SUM(CC25:CG25)/C25</f>
        <v>7.1910112359550568E-2</v>
      </c>
      <c r="P25" s="18">
        <f t="shared" ref="P25:P26" si="154">SUM(CH25:CL25)/C25</f>
        <v>0.12359550561797752</v>
      </c>
      <c r="Q25" s="18">
        <f t="shared" ref="Q25:Q26" si="155">SUM(CM25:CQ25)/C25</f>
        <v>8.5393258426966295E-2</v>
      </c>
      <c r="R25" s="18">
        <f t="shared" ref="R25:R26" si="156">SUM(CR25:CV25)/C25</f>
        <v>7.1910112359550568E-2</v>
      </c>
      <c r="S25" s="18">
        <f t="shared" ref="S25:S26" si="157">SUM(CW25:DV25)/C25</f>
        <v>0.14382022471910114</v>
      </c>
      <c r="T25" s="18">
        <f t="shared" ref="T25:V26" si="158">W25/$C25</f>
        <v>0.15505617977528091</v>
      </c>
      <c r="U25" s="18">
        <f t="shared" si="158"/>
        <v>0.54382022471910108</v>
      </c>
      <c r="V25" s="18">
        <f t="shared" si="158"/>
        <v>0.30112359550561796</v>
      </c>
      <c r="W25" s="17">
        <f t="shared" ref="W25:W26" si="159">SUM(Z25:AP25)</f>
        <v>69</v>
      </c>
      <c r="X25" s="17">
        <f t="shared" ref="X25:X26" si="160">SUM(AQ25:CL25)</f>
        <v>242</v>
      </c>
      <c r="Y25" s="17">
        <f t="shared" ref="Y25:Y26" si="161">SUM(CM25:DV25)</f>
        <v>134</v>
      </c>
      <c r="Z25" s="17">
        <v>3</v>
      </c>
      <c r="AA25" s="17">
        <v>2</v>
      </c>
      <c r="AB25" s="17">
        <v>3</v>
      </c>
      <c r="AC25" s="17">
        <v>5</v>
      </c>
      <c r="AD25" s="17">
        <v>0</v>
      </c>
      <c r="AE25" s="17">
        <v>5</v>
      </c>
      <c r="AF25" s="17">
        <v>3</v>
      </c>
      <c r="AG25" s="17">
        <v>2</v>
      </c>
      <c r="AH25" s="17">
        <v>7</v>
      </c>
      <c r="AI25" s="17">
        <v>8</v>
      </c>
      <c r="AJ25" s="17">
        <v>4</v>
      </c>
      <c r="AK25" s="17">
        <v>3</v>
      </c>
      <c r="AL25" s="17">
        <v>4</v>
      </c>
      <c r="AM25" s="17">
        <v>5</v>
      </c>
      <c r="AN25" s="17">
        <v>7</v>
      </c>
      <c r="AO25" s="17">
        <v>3</v>
      </c>
      <c r="AP25" s="17">
        <v>5</v>
      </c>
      <c r="AQ25" s="17">
        <v>5</v>
      </c>
      <c r="AR25" s="17">
        <v>5</v>
      </c>
      <c r="AS25" s="17">
        <v>0</v>
      </c>
      <c r="AT25" s="17">
        <v>0</v>
      </c>
      <c r="AU25" s="17">
        <v>2</v>
      </c>
      <c r="AV25" s="17">
        <v>3</v>
      </c>
      <c r="AW25" s="17">
        <v>2</v>
      </c>
      <c r="AX25" s="17">
        <v>7</v>
      </c>
      <c r="AY25" s="17">
        <v>4</v>
      </c>
      <c r="AZ25" s="17">
        <v>3</v>
      </c>
      <c r="BA25" s="17">
        <v>0</v>
      </c>
      <c r="BB25" s="17">
        <v>3</v>
      </c>
      <c r="BC25" s="17">
        <v>5</v>
      </c>
      <c r="BD25" s="17">
        <v>3</v>
      </c>
      <c r="BE25" s="17">
        <v>1</v>
      </c>
      <c r="BF25" s="17">
        <v>3</v>
      </c>
      <c r="BG25" s="17">
        <v>3</v>
      </c>
      <c r="BH25" s="17">
        <v>3</v>
      </c>
      <c r="BI25" s="17">
        <v>5</v>
      </c>
      <c r="BJ25" s="17">
        <v>4</v>
      </c>
      <c r="BK25" s="17">
        <v>4</v>
      </c>
      <c r="BL25" s="17">
        <v>3</v>
      </c>
      <c r="BM25" s="17">
        <v>5</v>
      </c>
      <c r="BN25" s="17">
        <v>5</v>
      </c>
      <c r="BO25" s="17">
        <v>3</v>
      </c>
      <c r="BP25" s="17">
        <v>5</v>
      </c>
      <c r="BQ25" s="17">
        <v>4</v>
      </c>
      <c r="BR25" s="17">
        <v>8</v>
      </c>
      <c r="BS25" s="17">
        <v>7</v>
      </c>
      <c r="BT25" s="17">
        <v>5</v>
      </c>
      <c r="BU25" s="17">
        <v>8</v>
      </c>
      <c r="BV25" s="17">
        <v>3</v>
      </c>
      <c r="BW25" s="17">
        <v>5</v>
      </c>
      <c r="BX25" s="17">
        <v>5</v>
      </c>
      <c r="BY25" s="17">
        <v>6</v>
      </c>
      <c r="BZ25" s="17">
        <v>7</v>
      </c>
      <c r="CA25" s="17">
        <v>7</v>
      </c>
      <c r="CB25" s="17">
        <v>4</v>
      </c>
      <c r="CC25" s="17">
        <v>11</v>
      </c>
      <c r="CD25" s="17">
        <v>2</v>
      </c>
      <c r="CE25" s="17">
        <v>5</v>
      </c>
      <c r="CF25" s="17">
        <v>6</v>
      </c>
      <c r="CG25" s="17">
        <v>8</v>
      </c>
      <c r="CH25" s="17">
        <v>9</v>
      </c>
      <c r="CI25" s="17">
        <v>10</v>
      </c>
      <c r="CJ25" s="17">
        <v>15</v>
      </c>
      <c r="CK25" s="17">
        <v>15</v>
      </c>
      <c r="CL25" s="17">
        <v>6</v>
      </c>
      <c r="CM25" s="17">
        <v>11</v>
      </c>
      <c r="CN25" s="17">
        <v>11</v>
      </c>
      <c r="CO25" s="17">
        <v>6</v>
      </c>
      <c r="CP25" s="17">
        <v>8</v>
      </c>
      <c r="CQ25" s="17">
        <v>2</v>
      </c>
      <c r="CR25" s="17">
        <v>8</v>
      </c>
      <c r="CS25" s="17">
        <v>7</v>
      </c>
      <c r="CT25" s="17">
        <v>7</v>
      </c>
      <c r="CU25" s="17">
        <v>6</v>
      </c>
      <c r="CV25" s="17">
        <v>4</v>
      </c>
      <c r="CW25" s="17">
        <v>7</v>
      </c>
      <c r="CX25" s="17">
        <v>4</v>
      </c>
      <c r="CY25" s="17">
        <v>4</v>
      </c>
      <c r="CZ25" s="17">
        <v>6</v>
      </c>
      <c r="DA25" s="17">
        <v>2</v>
      </c>
      <c r="DB25" s="17">
        <v>2</v>
      </c>
      <c r="DC25" s="17">
        <v>2</v>
      </c>
      <c r="DD25" s="17">
        <v>5</v>
      </c>
      <c r="DE25" s="17">
        <v>4</v>
      </c>
      <c r="DF25" s="17">
        <v>4</v>
      </c>
      <c r="DG25" s="17">
        <v>4</v>
      </c>
      <c r="DH25" s="17">
        <v>1</v>
      </c>
      <c r="DI25" s="17">
        <v>1</v>
      </c>
      <c r="DJ25" s="17">
        <v>6</v>
      </c>
      <c r="DK25" s="17">
        <v>4</v>
      </c>
      <c r="DL25" s="17">
        <v>3</v>
      </c>
      <c r="DM25" s="17">
        <v>2</v>
      </c>
      <c r="DN25" s="17">
        <v>0</v>
      </c>
      <c r="DO25" s="17">
        <v>1</v>
      </c>
      <c r="DP25" s="17">
        <v>0</v>
      </c>
      <c r="DQ25" s="17">
        <v>0</v>
      </c>
      <c r="DR25" s="17">
        <v>1</v>
      </c>
      <c r="DS25" s="17">
        <v>0</v>
      </c>
      <c r="DT25" s="17">
        <v>0</v>
      </c>
      <c r="DU25" s="17">
        <v>1</v>
      </c>
      <c r="DV25" s="17">
        <v>0</v>
      </c>
    </row>
    <row r="26" spans="1:126" x14ac:dyDescent="0.3">
      <c r="A26" s="164" t="s">
        <v>123</v>
      </c>
      <c r="B26" s="8" t="s">
        <v>124</v>
      </c>
      <c r="C26" s="17">
        <v>18609</v>
      </c>
      <c r="D26" s="18">
        <f t="shared" si="142"/>
        <v>6.0669568488365848E-2</v>
      </c>
      <c r="E26" s="18">
        <f t="shared" si="143"/>
        <v>5.2662690096190012E-2</v>
      </c>
      <c r="F26" s="18">
        <f t="shared" si="144"/>
        <v>5.7767746789188029E-2</v>
      </c>
      <c r="G26" s="18">
        <f t="shared" si="145"/>
        <v>6.0347143855123866E-2</v>
      </c>
      <c r="H26" s="18">
        <f t="shared" si="146"/>
        <v>5.8305121177924663E-2</v>
      </c>
      <c r="I26" s="18">
        <f t="shared" si="147"/>
        <v>5.76602719114407E-2</v>
      </c>
      <c r="J26" s="18">
        <f t="shared" si="148"/>
        <v>5.6478048256220111E-2</v>
      </c>
      <c r="K26" s="18">
        <f t="shared" si="149"/>
        <v>6.1260680315976139E-2</v>
      </c>
      <c r="L26" s="18">
        <f t="shared" si="150"/>
        <v>7.2061905529582457E-2</v>
      </c>
      <c r="M26" s="18">
        <f t="shared" si="151"/>
        <v>6.5989574936858503E-2</v>
      </c>
      <c r="N26" s="18">
        <f t="shared" si="152"/>
        <v>5.4382288140147242E-2</v>
      </c>
      <c r="O26" s="18">
        <f t="shared" si="153"/>
        <v>5.4436025579020907E-2</v>
      </c>
      <c r="P26" s="18">
        <f t="shared" si="154"/>
        <v>6.7547960664194745E-2</v>
      </c>
      <c r="Q26" s="18">
        <f t="shared" si="155"/>
        <v>5.9218657638776935E-2</v>
      </c>
      <c r="R26" s="18">
        <f t="shared" si="156"/>
        <v>5.0298242785748834E-2</v>
      </c>
      <c r="S26" s="18">
        <f t="shared" si="157"/>
        <v>0.11091407383524102</v>
      </c>
      <c r="T26" s="18">
        <f t="shared" si="158"/>
        <v>0.19705518834972324</v>
      </c>
      <c r="U26" s="18">
        <f t="shared" si="158"/>
        <v>0.58251383739050999</v>
      </c>
      <c r="V26" s="18">
        <f t="shared" si="158"/>
        <v>0.22043097425976679</v>
      </c>
      <c r="W26" s="17">
        <f t="shared" si="159"/>
        <v>3667</v>
      </c>
      <c r="X26" s="17">
        <f t="shared" si="160"/>
        <v>10840</v>
      </c>
      <c r="Y26" s="17">
        <f t="shared" si="161"/>
        <v>4102</v>
      </c>
      <c r="Z26" s="17">
        <v>226</v>
      </c>
      <c r="AA26" s="17">
        <v>224</v>
      </c>
      <c r="AB26" s="17">
        <v>235</v>
      </c>
      <c r="AC26" s="17">
        <v>235</v>
      </c>
      <c r="AD26" s="17">
        <v>209</v>
      </c>
      <c r="AE26" s="17">
        <v>207</v>
      </c>
      <c r="AF26" s="17">
        <v>220</v>
      </c>
      <c r="AG26" s="17">
        <v>175</v>
      </c>
      <c r="AH26" s="17">
        <v>211</v>
      </c>
      <c r="AI26" s="17">
        <v>167</v>
      </c>
      <c r="AJ26" s="17">
        <v>207</v>
      </c>
      <c r="AK26" s="17">
        <v>216</v>
      </c>
      <c r="AL26" s="17">
        <v>222</v>
      </c>
      <c r="AM26" s="17">
        <v>199</v>
      </c>
      <c r="AN26" s="17">
        <v>231</v>
      </c>
      <c r="AO26" s="17">
        <v>242</v>
      </c>
      <c r="AP26" s="17">
        <v>241</v>
      </c>
      <c r="AQ26" s="17">
        <v>226</v>
      </c>
      <c r="AR26" s="17">
        <v>228</v>
      </c>
      <c r="AS26" s="17">
        <v>186</v>
      </c>
      <c r="AT26" s="17">
        <v>226</v>
      </c>
      <c r="AU26" s="17">
        <v>184</v>
      </c>
      <c r="AV26" s="17">
        <v>221</v>
      </c>
      <c r="AW26" s="17">
        <v>225</v>
      </c>
      <c r="AX26" s="17">
        <v>229</v>
      </c>
      <c r="AY26" s="17">
        <v>232</v>
      </c>
      <c r="AZ26" s="17">
        <v>220</v>
      </c>
      <c r="BA26" s="17">
        <v>216</v>
      </c>
      <c r="BB26" s="17">
        <v>204</v>
      </c>
      <c r="BC26" s="17">
        <v>201</v>
      </c>
      <c r="BD26" s="17">
        <v>235</v>
      </c>
      <c r="BE26" s="17">
        <v>202</v>
      </c>
      <c r="BF26" s="17">
        <v>222</v>
      </c>
      <c r="BG26" s="17">
        <v>180</v>
      </c>
      <c r="BH26" s="17">
        <v>212</v>
      </c>
      <c r="BI26" s="17">
        <v>224</v>
      </c>
      <c r="BJ26" s="17">
        <v>200</v>
      </c>
      <c r="BK26" s="17">
        <v>204</v>
      </c>
      <c r="BL26" s="17">
        <v>261</v>
      </c>
      <c r="BM26" s="17">
        <v>251</v>
      </c>
      <c r="BN26" s="17">
        <v>261</v>
      </c>
      <c r="BO26" s="17">
        <v>277</v>
      </c>
      <c r="BP26" s="17">
        <v>247</v>
      </c>
      <c r="BQ26" s="17">
        <v>259</v>
      </c>
      <c r="BR26" s="17">
        <v>297</v>
      </c>
      <c r="BS26" s="17">
        <v>255</v>
      </c>
      <c r="BT26" s="17">
        <v>264</v>
      </c>
      <c r="BU26" s="17">
        <v>245</v>
      </c>
      <c r="BV26" s="17">
        <v>245</v>
      </c>
      <c r="BW26" s="17">
        <v>219</v>
      </c>
      <c r="BX26" s="17">
        <v>204</v>
      </c>
      <c r="BY26" s="17">
        <v>216</v>
      </c>
      <c r="BZ26" s="17">
        <v>191</v>
      </c>
      <c r="CA26" s="17">
        <v>202</v>
      </c>
      <c r="CB26" s="17">
        <v>199</v>
      </c>
      <c r="CC26" s="17">
        <v>200</v>
      </c>
      <c r="CD26" s="17">
        <v>200</v>
      </c>
      <c r="CE26" s="17">
        <v>211</v>
      </c>
      <c r="CF26" s="17">
        <v>195</v>
      </c>
      <c r="CG26" s="17">
        <v>207</v>
      </c>
      <c r="CH26" s="17">
        <v>207</v>
      </c>
      <c r="CI26" s="17">
        <v>227</v>
      </c>
      <c r="CJ26" s="17">
        <v>274</v>
      </c>
      <c r="CK26" s="17">
        <v>271</v>
      </c>
      <c r="CL26" s="17">
        <v>278</v>
      </c>
      <c r="CM26" s="17">
        <v>248</v>
      </c>
      <c r="CN26" s="17">
        <v>249</v>
      </c>
      <c r="CO26" s="17">
        <v>215</v>
      </c>
      <c r="CP26" s="17">
        <v>184</v>
      </c>
      <c r="CQ26" s="17">
        <v>206</v>
      </c>
      <c r="CR26" s="17">
        <v>188</v>
      </c>
      <c r="CS26" s="17">
        <v>192</v>
      </c>
      <c r="CT26" s="17">
        <v>198</v>
      </c>
      <c r="CU26" s="17">
        <v>168</v>
      </c>
      <c r="CV26" s="17">
        <v>190</v>
      </c>
      <c r="CW26" s="17">
        <v>164</v>
      </c>
      <c r="CX26" s="17">
        <v>146</v>
      </c>
      <c r="CY26" s="17">
        <v>154</v>
      </c>
      <c r="CZ26" s="17">
        <v>141</v>
      </c>
      <c r="DA26" s="17">
        <v>150</v>
      </c>
      <c r="DB26" s="17">
        <v>136</v>
      </c>
      <c r="DC26" s="17">
        <v>142</v>
      </c>
      <c r="DD26" s="17">
        <v>131</v>
      </c>
      <c r="DE26" s="17">
        <v>117</v>
      </c>
      <c r="DF26" s="17">
        <v>103</v>
      </c>
      <c r="DG26" s="17">
        <v>105</v>
      </c>
      <c r="DH26" s="17">
        <v>79</v>
      </c>
      <c r="DI26" s="17">
        <v>84</v>
      </c>
      <c r="DJ26" s="17">
        <v>74</v>
      </c>
      <c r="DK26" s="17">
        <v>77</v>
      </c>
      <c r="DL26" s="17">
        <v>65</v>
      </c>
      <c r="DM26" s="17">
        <v>61</v>
      </c>
      <c r="DN26" s="17">
        <v>39</v>
      </c>
      <c r="DO26" s="17">
        <v>29</v>
      </c>
      <c r="DP26" s="17">
        <v>20</v>
      </c>
      <c r="DQ26" s="17">
        <v>13</v>
      </c>
      <c r="DR26" s="17">
        <v>10</v>
      </c>
      <c r="DS26" s="17">
        <v>8</v>
      </c>
      <c r="DT26" s="17">
        <v>5</v>
      </c>
      <c r="DU26" s="17">
        <v>7</v>
      </c>
      <c r="DV26" s="17">
        <v>4</v>
      </c>
    </row>
    <row r="27" spans="1:126" x14ac:dyDescent="0.3">
      <c r="A27" s="164" t="s">
        <v>125</v>
      </c>
      <c r="B27" s="8" t="s">
        <v>126</v>
      </c>
      <c r="C27" s="17" t="s">
        <v>515</v>
      </c>
      <c r="D27" s="17" t="s">
        <v>515</v>
      </c>
      <c r="E27" s="17" t="s">
        <v>515</v>
      </c>
      <c r="F27" s="17" t="s">
        <v>515</v>
      </c>
      <c r="G27" s="17" t="s">
        <v>515</v>
      </c>
      <c r="H27" s="17" t="s">
        <v>515</v>
      </c>
      <c r="I27" s="17" t="s">
        <v>515</v>
      </c>
      <c r="J27" s="17" t="s">
        <v>515</v>
      </c>
      <c r="K27" s="17" t="s">
        <v>515</v>
      </c>
      <c r="L27" s="17" t="s">
        <v>515</v>
      </c>
      <c r="M27" s="17" t="s">
        <v>515</v>
      </c>
      <c r="N27" s="17" t="s">
        <v>515</v>
      </c>
      <c r="O27" s="17" t="s">
        <v>515</v>
      </c>
      <c r="P27" s="17" t="s">
        <v>515</v>
      </c>
      <c r="Q27" s="17" t="s">
        <v>515</v>
      </c>
      <c r="R27" s="17" t="s">
        <v>515</v>
      </c>
      <c r="S27" s="17" t="s">
        <v>515</v>
      </c>
      <c r="T27" s="17" t="s">
        <v>515</v>
      </c>
      <c r="U27" s="17" t="s">
        <v>515</v>
      </c>
      <c r="V27" s="17" t="s">
        <v>515</v>
      </c>
      <c r="W27" s="17" t="s">
        <v>515</v>
      </c>
      <c r="X27" s="17" t="s">
        <v>515</v>
      </c>
      <c r="Y27" s="17" t="s">
        <v>515</v>
      </c>
      <c r="Z27" s="17" t="s">
        <v>515</v>
      </c>
      <c r="AA27" s="17" t="s">
        <v>515</v>
      </c>
      <c r="AB27" s="17" t="s">
        <v>515</v>
      </c>
      <c r="AC27" s="17" t="s">
        <v>515</v>
      </c>
      <c r="AD27" s="17" t="s">
        <v>515</v>
      </c>
      <c r="AE27" s="17" t="s">
        <v>515</v>
      </c>
      <c r="AF27" s="17" t="s">
        <v>515</v>
      </c>
      <c r="AG27" s="17" t="s">
        <v>515</v>
      </c>
      <c r="AH27" s="17" t="s">
        <v>515</v>
      </c>
      <c r="AI27" s="17" t="s">
        <v>515</v>
      </c>
      <c r="AJ27" s="17" t="s">
        <v>515</v>
      </c>
      <c r="AK27" s="17" t="s">
        <v>515</v>
      </c>
      <c r="AL27" s="17" t="s">
        <v>515</v>
      </c>
      <c r="AM27" s="17" t="s">
        <v>515</v>
      </c>
      <c r="AN27" s="17" t="s">
        <v>515</v>
      </c>
      <c r="AO27" s="17" t="s">
        <v>515</v>
      </c>
      <c r="AP27" s="17" t="s">
        <v>515</v>
      </c>
      <c r="AQ27" s="17" t="s">
        <v>515</v>
      </c>
      <c r="AR27" s="17" t="s">
        <v>515</v>
      </c>
      <c r="AS27" s="17" t="s">
        <v>515</v>
      </c>
      <c r="AT27" s="17" t="s">
        <v>515</v>
      </c>
      <c r="AU27" s="17" t="s">
        <v>515</v>
      </c>
      <c r="AV27" s="17" t="s">
        <v>515</v>
      </c>
      <c r="AW27" s="17" t="s">
        <v>515</v>
      </c>
      <c r="AX27" s="17" t="s">
        <v>515</v>
      </c>
      <c r="AY27" s="17" t="s">
        <v>515</v>
      </c>
      <c r="AZ27" s="17" t="s">
        <v>515</v>
      </c>
      <c r="BA27" s="17" t="s">
        <v>515</v>
      </c>
      <c r="BB27" s="17" t="s">
        <v>515</v>
      </c>
      <c r="BC27" s="17" t="s">
        <v>515</v>
      </c>
      <c r="BD27" s="17" t="s">
        <v>515</v>
      </c>
      <c r="BE27" s="17" t="s">
        <v>515</v>
      </c>
      <c r="BF27" s="17" t="s">
        <v>515</v>
      </c>
      <c r="BG27" s="17" t="s">
        <v>515</v>
      </c>
      <c r="BH27" s="17" t="s">
        <v>515</v>
      </c>
      <c r="BI27" s="17" t="s">
        <v>515</v>
      </c>
      <c r="BJ27" s="17" t="s">
        <v>515</v>
      </c>
      <c r="BK27" s="17" t="s">
        <v>515</v>
      </c>
      <c r="BL27" s="17" t="s">
        <v>515</v>
      </c>
      <c r="BM27" s="17" t="s">
        <v>515</v>
      </c>
      <c r="BN27" s="17" t="s">
        <v>515</v>
      </c>
      <c r="BO27" s="17" t="s">
        <v>515</v>
      </c>
      <c r="BP27" s="17" t="s">
        <v>515</v>
      </c>
      <c r="BQ27" s="17" t="s">
        <v>515</v>
      </c>
      <c r="BR27" s="17" t="s">
        <v>515</v>
      </c>
      <c r="BS27" s="17" t="s">
        <v>515</v>
      </c>
      <c r="BT27" s="17" t="s">
        <v>515</v>
      </c>
      <c r="BU27" s="17" t="s">
        <v>515</v>
      </c>
      <c r="BV27" s="17" t="s">
        <v>515</v>
      </c>
      <c r="BW27" s="17" t="s">
        <v>515</v>
      </c>
      <c r="BX27" s="17" t="s">
        <v>515</v>
      </c>
      <c r="BY27" s="17" t="s">
        <v>515</v>
      </c>
      <c r="BZ27" s="17" t="s">
        <v>515</v>
      </c>
      <c r="CA27" s="17" t="s">
        <v>515</v>
      </c>
      <c r="CB27" s="17" t="s">
        <v>515</v>
      </c>
      <c r="CC27" s="17" t="s">
        <v>515</v>
      </c>
      <c r="CD27" s="17" t="s">
        <v>515</v>
      </c>
      <c r="CE27" s="17" t="s">
        <v>515</v>
      </c>
      <c r="CF27" s="17" t="s">
        <v>515</v>
      </c>
      <c r="CG27" s="17" t="s">
        <v>515</v>
      </c>
      <c r="CH27" s="17" t="s">
        <v>515</v>
      </c>
      <c r="CI27" s="17" t="s">
        <v>515</v>
      </c>
      <c r="CJ27" s="17" t="s">
        <v>515</v>
      </c>
      <c r="CK27" s="17" t="s">
        <v>515</v>
      </c>
      <c r="CL27" s="17" t="s">
        <v>515</v>
      </c>
      <c r="CM27" s="17" t="s">
        <v>515</v>
      </c>
      <c r="CN27" s="17" t="s">
        <v>515</v>
      </c>
      <c r="CO27" s="17" t="s">
        <v>515</v>
      </c>
      <c r="CP27" s="17" t="s">
        <v>515</v>
      </c>
      <c r="CQ27" s="17" t="s">
        <v>515</v>
      </c>
      <c r="CR27" s="17" t="s">
        <v>515</v>
      </c>
      <c r="CS27" s="17" t="s">
        <v>515</v>
      </c>
      <c r="CT27" s="17" t="s">
        <v>515</v>
      </c>
      <c r="CU27" s="17" t="s">
        <v>515</v>
      </c>
      <c r="CV27" s="17" t="s">
        <v>515</v>
      </c>
      <c r="CW27" s="17" t="s">
        <v>515</v>
      </c>
      <c r="CX27" s="17" t="s">
        <v>515</v>
      </c>
      <c r="CY27" s="17" t="s">
        <v>515</v>
      </c>
      <c r="CZ27" s="17" t="s">
        <v>515</v>
      </c>
      <c r="DA27" s="17" t="s">
        <v>515</v>
      </c>
      <c r="DB27" s="17" t="s">
        <v>515</v>
      </c>
      <c r="DC27" s="17" t="s">
        <v>515</v>
      </c>
      <c r="DD27" s="17" t="s">
        <v>515</v>
      </c>
      <c r="DE27" s="17" t="s">
        <v>515</v>
      </c>
      <c r="DF27" s="17" t="s">
        <v>515</v>
      </c>
      <c r="DG27" s="17" t="s">
        <v>515</v>
      </c>
      <c r="DH27" s="17" t="s">
        <v>515</v>
      </c>
      <c r="DI27" s="17" t="s">
        <v>515</v>
      </c>
      <c r="DJ27" s="17" t="s">
        <v>515</v>
      </c>
      <c r="DK27" s="17" t="s">
        <v>515</v>
      </c>
      <c r="DL27" s="17" t="s">
        <v>515</v>
      </c>
      <c r="DM27" s="17" t="s">
        <v>515</v>
      </c>
      <c r="DN27" s="17" t="s">
        <v>515</v>
      </c>
      <c r="DO27" s="17" t="s">
        <v>515</v>
      </c>
      <c r="DP27" s="17" t="s">
        <v>515</v>
      </c>
      <c r="DQ27" s="17" t="s">
        <v>515</v>
      </c>
      <c r="DR27" s="17" t="s">
        <v>515</v>
      </c>
      <c r="DS27" s="17" t="s">
        <v>515</v>
      </c>
      <c r="DT27" s="17" t="s">
        <v>515</v>
      </c>
      <c r="DU27" s="17" t="s">
        <v>515</v>
      </c>
      <c r="DV27" s="17" t="s">
        <v>515</v>
      </c>
    </row>
    <row r="28" spans="1:126" x14ac:dyDescent="0.3">
      <c r="A28" s="164" t="s">
        <v>127</v>
      </c>
      <c r="B28" s="8" t="s">
        <v>128</v>
      </c>
      <c r="C28" s="17">
        <v>517</v>
      </c>
      <c r="D28" s="18">
        <f>SUM(Z28:AD28)/C28</f>
        <v>5.9961315280464215E-2</v>
      </c>
      <c r="E28" s="18">
        <f>SUM(AE28:AI28)/C28</f>
        <v>3.6750483558994199E-2</v>
      </c>
      <c r="F28" s="18">
        <f>SUM(AJ28:AN28)/C28</f>
        <v>4.4487427466150871E-2</v>
      </c>
      <c r="G28" s="18">
        <f>SUM(AO28:AS28)/C28</f>
        <v>4.6421663442940041E-2</v>
      </c>
      <c r="H28" s="18">
        <f>SUM(AT28:AX28)/C28</f>
        <v>4.2553191489361701E-2</v>
      </c>
      <c r="I28" s="18">
        <f>SUM(AY28:BC28)/C28</f>
        <v>4.6421663442940041E-2</v>
      </c>
      <c r="J28" s="18">
        <f>SUM(BD28:BH28)/C28</f>
        <v>4.6421663442940041E-2</v>
      </c>
      <c r="K28" s="18">
        <f>SUM(BI28:BM28)/C28</f>
        <v>5.6092843326885883E-2</v>
      </c>
      <c r="L28" s="18">
        <f>SUM(BN28:BR28)/C28</f>
        <v>6.1895551257253385E-2</v>
      </c>
      <c r="M28" s="18">
        <f>SUM(BS28:BW28)/C28</f>
        <v>5.9961315280464215E-2</v>
      </c>
      <c r="N28" s="18">
        <f>SUM(BX28:CB28)/C28</f>
        <v>5.8027079303675046E-2</v>
      </c>
      <c r="O28" s="18">
        <f>SUM(CC28:CG28)/C28</f>
        <v>8.3172147001934232E-2</v>
      </c>
      <c r="P28" s="18">
        <f>SUM(CH28:CL28)/C28</f>
        <v>7.1566731141199227E-2</v>
      </c>
      <c r="Q28" s="18">
        <f>SUM(CM28:CQ28)/C28</f>
        <v>6.5764023210831718E-2</v>
      </c>
      <c r="R28" s="18">
        <f>SUM(CR28:CV28)/C28</f>
        <v>4.0618955512572531E-2</v>
      </c>
      <c r="S28" s="18">
        <f>SUM(CW28:DV28)/C28</f>
        <v>0.17988394584139264</v>
      </c>
      <c r="T28" s="18">
        <f t="shared" ref="T28:V28" si="162">W28/$C28</f>
        <v>0.16247582205029013</v>
      </c>
      <c r="U28" s="18">
        <f t="shared" si="162"/>
        <v>0.55125725338491294</v>
      </c>
      <c r="V28" s="18">
        <f t="shared" si="162"/>
        <v>0.28626692456479691</v>
      </c>
      <c r="W28" s="17">
        <f>SUM(Z28:AP28)</f>
        <v>84</v>
      </c>
      <c r="X28" s="17">
        <f>SUM(AQ28:CL28)</f>
        <v>285</v>
      </c>
      <c r="Y28" s="17">
        <f>SUM(CM28:DV28)</f>
        <v>148</v>
      </c>
      <c r="Z28" s="17">
        <v>7</v>
      </c>
      <c r="AA28" s="17">
        <v>6</v>
      </c>
      <c r="AB28" s="17">
        <v>5</v>
      </c>
      <c r="AC28" s="17">
        <v>4</v>
      </c>
      <c r="AD28" s="17">
        <v>9</v>
      </c>
      <c r="AE28" s="17">
        <v>4</v>
      </c>
      <c r="AF28" s="17">
        <v>3</v>
      </c>
      <c r="AG28" s="17">
        <v>4</v>
      </c>
      <c r="AH28" s="17">
        <v>1</v>
      </c>
      <c r="AI28" s="17">
        <v>7</v>
      </c>
      <c r="AJ28" s="17">
        <v>6</v>
      </c>
      <c r="AK28" s="17">
        <v>5</v>
      </c>
      <c r="AL28" s="17">
        <v>6</v>
      </c>
      <c r="AM28" s="17">
        <v>5</v>
      </c>
      <c r="AN28" s="17">
        <v>1</v>
      </c>
      <c r="AO28" s="17">
        <v>8</v>
      </c>
      <c r="AP28" s="17">
        <v>3</v>
      </c>
      <c r="AQ28" s="17">
        <v>5</v>
      </c>
      <c r="AR28" s="17">
        <v>4</v>
      </c>
      <c r="AS28" s="17">
        <v>4</v>
      </c>
      <c r="AT28" s="17">
        <v>6</v>
      </c>
      <c r="AU28" s="17">
        <v>2</v>
      </c>
      <c r="AV28" s="17">
        <v>3</v>
      </c>
      <c r="AW28" s="17">
        <v>8</v>
      </c>
      <c r="AX28" s="17">
        <v>3</v>
      </c>
      <c r="AY28" s="17">
        <v>10</v>
      </c>
      <c r="AZ28" s="17">
        <v>4</v>
      </c>
      <c r="BA28" s="17">
        <v>3</v>
      </c>
      <c r="BB28" s="17">
        <v>3</v>
      </c>
      <c r="BC28" s="17">
        <v>4</v>
      </c>
      <c r="BD28" s="17">
        <v>4</v>
      </c>
      <c r="BE28" s="17">
        <v>6</v>
      </c>
      <c r="BF28" s="17">
        <v>5</v>
      </c>
      <c r="BG28" s="17">
        <v>3</v>
      </c>
      <c r="BH28" s="17">
        <v>6</v>
      </c>
      <c r="BI28" s="17">
        <v>3</v>
      </c>
      <c r="BJ28" s="17">
        <v>6</v>
      </c>
      <c r="BK28" s="17">
        <v>4</v>
      </c>
      <c r="BL28" s="17">
        <v>9</v>
      </c>
      <c r="BM28" s="17">
        <v>7</v>
      </c>
      <c r="BN28" s="17">
        <v>10</v>
      </c>
      <c r="BO28" s="17">
        <v>7</v>
      </c>
      <c r="BP28" s="17">
        <v>2</v>
      </c>
      <c r="BQ28" s="17">
        <v>7</v>
      </c>
      <c r="BR28" s="17">
        <v>6</v>
      </c>
      <c r="BS28" s="17">
        <v>7</v>
      </c>
      <c r="BT28" s="17">
        <v>5</v>
      </c>
      <c r="BU28" s="17">
        <v>5</v>
      </c>
      <c r="BV28" s="17">
        <v>5</v>
      </c>
      <c r="BW28" s="17">
        <v>9</v>
      </c>
      <c r="BX28" s="17">
        <v>8</v>
      </c>
      <c r="BY28" s="17">
        <v>8</v>
      </c>
      <c r="BZ28" s="17">
        <v>7</v>
      </c>
      <c r="CA28" s="17">
        <v>1</v>
      </c>
      <c r="CB28" s="17">
        <v>6</v>
      </c>
      <c r="CC28" s="17">
        <v>9</v>
      </c>
      <c r="CD28" s="17">
        <v>8</v>
      </c>
      <c r="CE28" s="17">
        <v>12</v>
      </c>
      <c r="CF28" s="17">
        <v>10</v>
      </c>
      <c r="CG28" s="17">
        <v>4</v>
      </c>
      <c r="CH28" s="17">
        <v>6</v>
      </c>
      <c r="CI28" s="17">
        <v>6</v>
      </c>
      <c r="CJ28" s="17">
        <v>7</v>
      </c>
      <c r="CK28" s="17">
        <v>9</v>
      </c>
      <c r="CL28" s="17">
        <v>9</v>
      </c>
      <c r="CM28" s="17">
        <v>12</v>
      </c>
      <c r="CN28" s="17">
        <v>6</v>
      </c>
      <c r="CO28" s="17">
        <v>1</v>
      </c>
      <c r="CP28" s="17">
        <v>8</v>
      </c>
      <c r="CQ28" s="17">
        <v>7</v>
      </c>
      <c r="CR28" s="17">
        <v>6</v>
      </c>
      <c r="CS28" s="17">
        <v>2</v>
      </c>
      <c r="CT28" s="17">
        <v>3</v>
      </c>
      <c r="CU28" s="17">
        <v>5</v>
      </c>
      <c r="CV28" s="17">
        <v>5</v>
      </c>
      <c r="CW28" s="17">
        <v>7</v>
      </c>
      <c r="CX28" s="17">
        <v>8</v>
      </c>
      <c r="CY28" s="17">
        <v>6</v>
      </c>
      <c r="CZ28" s="17">
        <v>11</v>
      </c>
      <c r="DA28" s="17">
        <v>5</v>
      </c>
      <c r="DB28" s="17">
        <v>5</v>
      </c>
      <c r="DC28" s="17">
        <v>2</v>
      </c>
      <c r="DD28" s="17">
        <v>9</v>
      </c>
      <c r="DE28" s="17">
        <v>2</v>
      </c>
      <c r="DF28" s="17">
        <v>6</v>
      </c>
      <c r="DG28" s="17">
        <v>3</v>
      </c>
      <c r="DH28" s="17">
        <v>7</v>
      </c>
      <c r="DI28" s="17">
        <v>2</v>
      </c>
      <c r="DJ28" s="17">
        <v>2</v>
      </c>
      <c r="DK28" s="17">
        <v>7</v>
      </c>
      <c r="DL28" s="17">
        <v>3</v>
      </c>
      <c r="DM28" s="17">
        <v>2</v>
      </c>
      <c r="DN28" s="17">
        <v>0</v>
      </c>
      <c r="DO28" s="17">
        <v>0</v>
      </c>
      <c r="DP28" s="17">
        <v>0</v>
      </c>
      <c r="DQ28" s="17">
        <v>2</v>
      </c>
      <c r="DR28" s="17">
        <v>1</v>
      </c>
      <c r="DS28" s="17">
        <v>1</v>
      </c>
      <c r="DT28" s="17">
        <v>2</v>
      </c>
      <c r="DU28" s="17">
        <v>0</v>
      </c>
      <c r="DV28" s="17">
        <v>0</v>
      </c>
    </row>
    <row r="29" spans="1:126" x14ac:dyDescent="0.3">
      <c r="A29" s="164" t="s">
        <v>129</v>
      </c>
      <c r="B29" s="8" t="s">
        <v>130</v>
      </c>
      <c r="C29" s="17">
        <v>244</v>
      </c>
      <c r="D29" s="18">
        <f t="shared" ref="D29" si="163">SUM(Z29:AD29)/C29</f>
        <v>3.6885245901639344E-2</v>
      </c>
      <c r="E29" s="18">
        <f t="shared" ref="E29" si="164">SUM(AE29:AI29)/C29</f>
        <v>5.737704918032787E-2</v>
      </c>
      <c r="F29" s="18">
        <f t="shared" ref="F29" si="165">SUM(AJ29:AN29)/C29</f>
        <v>3.6885245901639344E-2</v>
      </c>
      <c r="G29" s="18">
        <f t="shared" ref="G29" si="166">SUM(AO29:AS29)/C29</f>
        <v>4.0983606557377046E-2</v>
      </c>
      <c r="H29" s="18">
        <f t="shared" ref="H29" si="167">SUM(AT29:AX29)/C29</f>
        <v>4.0983606557377046E-2</v>
      </c>
      <c r="I29" s="18">
        <f t="shared" ref="I29" si="168">SUM(AY29:BC29)/C29</f>
        <v>2.8688524590163935E-2</v>
      </c>
      <c r="J29" s="18">
        <f t="shared" ref="J29" si="169">SUM(BD29:BH29)/C29</f>
        <v>5.3278688524590161E-2</v>
      </c>
      <c r="K29" s="18">
        <f t="shared" ref="K29" si="170">SUM(BI29:BM29)/C29</f>
        <v>3.6885245901639344E-2</v>
      </c>
      <c r="L29" s="18">
        <f t="shared" ref="L29" si="171">SUM(BN29:BR29)/C29</f>
        <v>6.1475409836065573E-2</v>
      </c>
      <c r="M29" s="18">
        <f t="shared" ref="M29" si="172">SUM(BS29:BW29)/C29</f>
        <v>6.1475409836065573E-2</v>
      </c>
      <c r="N29" s="18">
        <f t="shared" ref="N29" si="173">SUM(BX29:CB29)/C29</f>
        <v>0.10245901639344263</v>
      </c>
      <c r="O29" s="18">
        <f t="shared" ref="O29" si="174">SUM(CC29:CG29)/C29</f>
        <v>8.6065573770491802E-2</v>
      </c>
      <c r="P29" s="18">
        <f t="shared" ref="P29" si="175">SUM(CH29:CL29)/C29</f>
        <v>0.10245901639344263</v>
      </c>
      <c r="Q29" s="18">
        <f t="shared" ref="Q29" si="176">SUM(CM29:CQ29)/C29</f>
        <v>9.4262295081967207E-2</v>
      </c>
      <c r="R29" s="18">
        <f t="shared" ref="R29" si="177">SUM(CR29:CV29)/C29</f>
        <v>6.5573770491803282E-2</v>
      </c>
      <c r="S29" s="18">
        <f t="shared" ref="S29" si="178">SUM(CW29:DV29)/C29</f>
        <v>9.4262295081967207E-2</v>
      </c>
      <c r="T29" s="18">
        <f t="shared" ref="T29:V29" si="179">W29/$C29</f>
        <v>0.15573770491803279</v>
      </c>
      <c r="U29" s="18">
        <f t="shared" si="179"/>
        <v>0.5901639344262295</v>
      </c>
      <c r="V29" s="18">
        <f t="shared" si="179"/>
        <v>0.25409836065573771</v>
      </c>
      <c r="W29" s="17">
        <f t="shared" ref="W29" si="180">SUM(Z29:AP29)</f>
        <v>38</v>
      </c>
      <c r="X29" s="17">
        <f t="shared" ref="X29" si="181">SUM(AQ29:CL29)</f>
        <v>144</v>
      </c>
      <c r="Y29" s="17">
        <f t="shared" ref="Y29" si="182">SUM(CM29:DV29)</f>
        <v>62</v>
      </c>
      <c r="Z29" s="17">
        <v>2</v>
      </c>
      <c r="AA29" s="17">
        <v>1</v>
      </c>
      <c r="AB29" s="17">
        <v>2</v>
      </c>
      <c r="AC29" s="17">
        <v>0</v>
      </c>
      <c r="AD29" s="17">
        <v>4</v>
      </c>
      <c r="AE29" s="17">
        <v>4</v>
      </c>
      <c r="AF29" s="17">
        <v>3</v>
      </c>
      <c r="AG29" s="17">
        <v>4</v>
      </c>
      <c r="AH29" s="17">
        <v>1</v>
      </c>
      <c r="AI29" s="17">
        <v>2</v>
      </c>
      <c r="AJ29" s="17">
        <v>1</v>
      </c>
      <c r="AK29" s="17">
        <v>3</v>
      </c>
      <c r="AL29" s="17">
        <v>2</v>
      </c>
      <c r="AM29" s="17">
        <v>3</v>
      </c>
      <c r="AN29" s="17">
        <v>0</v>
      </c>
      <c r="AO29" s="17">
        <v>3</v>
      </c>
      <c r="AP29" s="17">
        <v>3</v>
      </c>
      <c r="AQ29" s="17">
        <v>3</v>
      </c>
      <c r="AR29" s="17">
        <v>1</v>
      </c>
      <c r="AS29" s="17">
        <v>0</v>
      </c>
      <c r="AT29" s="17">
        <v>1</v>
      </c>
      <c r="AU29" s="17">
        <v>2</v>
      </c>
      <c r="AV29" s="17">
        <v>3</v>
      </c>
      <c r="AW29" s="17">
        <v>0</v>
      </c>
      <c r="AX29" s="17">
        <v>4</v>
      </c>
      <c r="AY29" s="17">
        <v>2</v>
      </c>
      <c r="AZ29" s="17">
        <v>2</v>
      </c>
      <c r="BA29" s="17">
        <v>1</v>
      </c>
      <c r="BB29" s="17">
        <v>2</v>
      </c>
      <c r="BC29" s="17">
        <v>0</v>
      </c>
      <c r="BD29" s="17">
        <v>5</v>
      </c>
      <c r="BE29" s="17">
        <v>1</v>
      </c>
      <c r="BF29" s="17">
        <v>2</v>
      </c>
      <c r="BG29" s="17">
        <v>3</v>
      </c>
      <c r="BH29" s="17">
        <v>2</v>
      </c>
      <c r="BI29" s="17">
        <v>1</v>
      </c>
      <c r="BJ29" s="17">
        <v>3</v>
      </c>
      <c r="BK29" s="17">
        <v>2</v>
      </c>
      <c r="BL29" s="17">
        <v>2</v>
      </c>
      <c r="BM29" s="17">
        <v>1</v>
      </c>
      <c r="BN29" s="17">
        <v>4</v>
      </c>
      <c r="BO29" s="17">
        <v>3</v>
      </c>
      <c r="BP29" s="17">
        <v>1</v>
      </c>
      <c r="BQ29" s="17">
        <v>4</v>
      </c>
      <c r="BR29" s="17">
        <v>3</v>
      </c>
      <c r="BS29" s="17">
        <v>1</v>
      </c>
      <c r="BT29" s="17">
        <v>6</v>
      </c>
      <c r="BU29" s="17">
        <v>2</v>
      </c>
      <c r="BV29" s="17">
        <v>4</v>
      </c>
      <c r="BW29" s="17">
        <v>2</v>
      </c>
      <c r="BX29" s="17">
        <v>4</v>
      </c>
      <c r="BY29" s="17">
        <v>7</v>
      </c>
      <c r="BZ29" s="17">
        <v>5</v>
      </c>
      <c r="CA29" s="17">
        <v>3</v>
      </c>
      <c r="CB29" s="17">
        <v>6</v>
      </c>
      <c r="CC29" s="17">
        <v>1</v>
      </c>
      <c r="CD29" s="17">
        <v>3</v>
      </c>
      <c r="CE29" s="17">
        <v>7</v>
      </c>
      <c r="CF29" s="17">
        <v>2</v>
      </c>
      <c r="CG29" s="17">
        <v>8</v>
      </c>
      <c r="CH29" s="17">
        <v>1</v>
      </c>
      <c r="CI29" s="17">
        <v>5</v>
      </c>
      <c r="CJ29" s="17">
        <v>9</v>
      </c>
      <c r="CK29" s="17">
        <v>6</v>
      </c>
      <c r="CL29" s="17">
        <v>4</v>
      </c>
      <c r="CM29" s="17">
        <v>5</v>
      </c>
      <c r="CN29" s="17">
        <v>6</v>
      </c>
      <c r="CO29" s="17">
        <v>3</v>
      </c>
      <c r="CP29" s="17">
        <v>8</v>
      </c>
      <c r="CQ29" s="17">
        <v>1</v>
      </c>
      <c r="CR29" s="17">
        <v>5</v>
      </c>
      <c r="CS29" s="17">
        <v>3</v>
      </c>
      <c r="CT29" s="17">
        <v>6</v>
      </c>
      <c r="CU29" s="17">
        <v>2</v>
      </c>
      <c r="CV29" s="17">
        <v>0</v>
      </c>
      <c r="CW29" s="17">
        <v>2</v>
      </c>
      <c r="CX29" s="17">
        <v>1</v>
      </c>
      <c r="CY29" s="17">
        <v>2</v>
      </c>
      <c r="CZ29" s="17">
        <v>1</v>
      </c>
      <c r="DA29" s="17">
        <v>4</v>
      </c>
      <c r="DB29" s="17">
        <v>2</v>
      </c>
      <c r="DC29" s="17">
        <v>0</v>
      </c>
      <c r="DD29" s="17">
        <v>0</v>
      </c>
      <c r="DE29" s="17">
        <v>1</v>
      </c>
      <c r="DF29" s="17">
        <v>0</v>
      </c>
      <c r="DG29" s="17">
        <v>0</v>
      </c>
      <c r="DH29" s="17">
        <v>1</v>
      </c>
      <c r="DI29" s="17">
        <v>2</v>
      </c>
      <c r="DJ29" s="17">
        <v>1</v>
      </c>
      <c r="DK29" s="17">
        <v>1</v>
      </c>
      <c r="DL29" s="17">
        <v>0</v>
      </c>
      <c r="DM29" s="17">
        <v>1</v>
      </c>
      <c r="DN29" s="17">
        <v>0</v>
      </c>
      <c r="DO29" s="17">
        <v>0</v>
      </c>
      <c r="DP29" s="17">
        <v>1</v>
      </c>
      <c r="DQ29" s="17">
        <v>0</v>
      </c>
      <c r="DR29" s="17">
        <v>1</v>
      </c>
      <c r="DS29" s="17">
        <v>0</v>
      </c>
      <c r="DT29" s="17">
        <v>0</v>
      </c>
      <c r="DU29" s="17">
        <v>2</v>
      </c>
      <c r="DV29" s="17">
        <v>0</v>
      </c>
    </row>
    <row r="30" spans="1:126" x14ac:dyDescent="0.3">
      <c r="A30" s="164" t="s">
        <v>131</v>
      </c>
      <c r="B30" s="8" t="s">
        <v>132</v>
      </c>
      <c r="C30" s="17">
        <v>430</v>
      </c>
      <c r="D30" s="18">
        <f t="shared" ref="D30:D32" si="183">SUM(Z30:AD30)/C30</f>
        <v>4.1860465116279069E-2</v>
      </c>
      <c r="E30" s="18">
        <f t="shared" ref="E30:E32" si="184">SUM(AE30:AI30)/C30</f>
        <v>3.9534883720930232E-2</v>
      </c>
      <c r="F30" s="18">
        <f t="shared" ref="F30:F32" si="185">SUM(AJ30:AN30)/C30</f>
        <v>7.6744186046511634E-2</v>
      </c>
      <c r="G30" s="18">
        <f t="shared" ref="G30:G32" si="186">SUM(AO30:AS30)/C30</f>
        <v>8.1395348837209308E-2</v>
      </c>
      <c r="H30" s="18">
        <f t="shared" ref="H30:H32" si="187">SUM(AT30:AX30)/C30</f>
        <v>5.8139534883720929E-2</v>
      </c>
      <c r="I30" s="18">
        <f t="shared" ref="I30:I32" si="188">SUM(AY30:BC30)/C30</f>
        <v>6.0465116279069767E-2</v>
      </c>
      <c r="J30" s="18">
        <f t="shared" ref="J30:J32" si="189">SUM(BD30:BH30)/C30</f>
        <v>4.8837209302325581E-2</v>
      </c>
      <c r="K30" s="18">
        <f t="shared" ref="K30:K32" si="190">SUM(BI30:BM30)/C30</f>
        <v>5.3488372093023255E-2</v>
      </c>
      <c r="L30" s="18">
        <f t="shared" ref="L30:L32" si="191">SUM(BN30:BR30)/C30</f>
        <v>7.9069767441860464E-2</v>
      </c>
      <c r="M30" s="18">
        <f t="shared" ref="M30:M32" si="192">SUM(BS30:BW30)/C30</f>
        <v>6.2790697674418611E-2</v>
      </c>
      <c r="N30" s="18">
        <f t="shared" ref="N30:N32" si="193">SUM(BX30:CB30)/C30</f>
        <v>6.9767441860465115E-2</v>
      </c>
      <c r="O30" s="18">
        <f t="shared" ref="O30:O32" si="194">SUM(CC30:CG30)/C30</f>
        <v>7.2093023255813959E-2</v>
      </c>
      <c r="P30" s="18">
        <f t="shared" ref="P30:P32" si="195">SUM(CH30:CL30)/C30</f>
        <v>0.10232558139534884</v>
      </c>
      <c r="Q30" s="18">
        <f t="shared" ref="Q30:Q32" si="196">SUM(CM30:CQ30)/C30</f>
        <v>5.8139534883720929E-2</v>
      </c>
      <c r="R30" s="18">
        <f t="shared" ref="R30:R32" si="197">SUM(CR30:CV30)/C30</f>
        <v>4.4186046511627906E-2</v>
      </c>
      <c r="S30" s="18">
        <f t="shared" ref="S30:S32" si="198">SUM(CW30:DV30)/C30</f>
        <v>5.1162790697674418E-2</v>
      </c>
      <c r="T30" s="18">
        <f t="shared" ref="T30:V32" si="199">W30/$C30</f>
        <v>0.1883720930232558</v>
      </c>
      <c r="U30" s="18">
        <f t="shared" si="199"/>
        <v>0.6581395348837209</v>
      </c>
      <c r="V30" s="18">
        <f t="shared" si="199"/>
        <v>0.15348837209302327</v>
      </c>
      <c r="W30" s="17">
        <f t="shared" ref="W30:W32" si="200">SUM(Z30:AP30)</f>
        <v>81</v>
      </c>
      <c r="X30" s="17">
        <f t="shared" ref="X30:X32" si="201">SUM(AQ30:CL30)</f>
        <v>283</v>
      </c>
      <c r="Y30" s="17">
        <f t="shared" ref="Y30:Y32" si="202">SUM(CM30:DV30)</f>
        <v>66</v>
      </c>
      <c r="Z30" s="17">
        <v>3</v>
      </c>
      <c r="AA30" s="17">
        <v>6</v>
      </c>
      <c r="AB30" s="17">
        <v>1</v>
      </c>
      <c r="AC30" s="17">
        <v>2</v>
      </c>
      <c r="AD30" s="17">
        <v>6</v>
      </c>
      <c r="AE30" s="17">
        <v>2</v>
      </c>
      <c r="AF30" s="17">
        <v>3</v>
      </c>
      <c r="AG30" s="17">
        <v>2</v>
      </c>
      <c r="AH30" s="17">
        <v>4</v>
      </c>
      <c r="AI30" s="17">
        <v>6</v>
      </c>
      <c r="AJ30" s="17">
        <v>5</v>
      </c>
      <c r="AK30" s="17">
        <v>5</v>
      </c>
      <c r="AL30" s="17">
        <v>5</v>
      </c>
      <c r="AM30" s="17">
        <v>9</v>
      </c>
      <c r="AN30" s="17">
        <v>9</v>
      </c>
      <c r="AO30" s="17">
        <v>5</v>
      </c>
      <c r="AP30" s="17">
        <v>8</v>
      </c>
      <c r="AQ30" s="17">
        <v>8</v>
      </c>
      <c r="AR30" s="17">
        <v>10</v>
      </c>
      <c r="AS30" s="17">
        <v>4</v>
      </c>
      <c r="AT30" s="17">
        <v>5</v>
      </c>
      <c r="AU30" s="17">
        <v>9</v>
      </c>
      <c r="AV30" s="17">
        <v>3</v>
      </c>
      <c r="AW30" s="17">
        <v>3</v>
      </c>
      <c r="AX30" s="17">
        <v>5</v>
      </c>
      <c r="AY30" s="17">
        <v>5</v>
      </c>
      <c r="AZ30" s="17">
        <v>5</v>
      </c>
      <c r="BA30" s="17">
        <v>7</v>
      </c>
      <c r="BB30" s="17">
        <v>4</v>
      </c>
      <c r="BC30" s="17">
        <v>5</v>
      </c>
      <c r="BD30" s="17">
        <v>7</v>
      </c>
      <c r="BE30" s="17">
        <v>2</v>
      </c>
      <c r="BF30" s="17">
        <v>3</v>
      </c>
      <c r="BG30" s="17">
        <v>1</v>
      </c>
      <c r="BH30" s="17">
        <v>8</v>
      </c>
      <c r="BI30" s="17">
        <v>4</v>
      </c>
      <c r="BJ30" s="17">
        <v>5</v>
      </c>
      <c r="BK30" s="17">
        <v>6</v>
      </c>
      <c r="BL30" s="17">
        <v>1</v>
      </c>
      <c r="BM30" s="17">
        <v>7</v>
      </c>
      <c r="BN30" s="17">
        <v>6</v>
      </c>
      <c r="BO30" s="17">
        <v>6</v>
      </c>
      <c r="BP30" s="17">
        <v>10</v>
      </c>
      <c r="BQ30" s="17">
        <v>4</v>
      </c>
      <c r="BR30" s="17">
        <v>8</v>
      </c>
      <c r="BS30" s="17">
        <v>6</v>
      </c>
      <c r="BT30" s="17">
        <v>6</v>
      </c>
      <c r="BU30" s="17">
        <v>8</v>
      </c>
      <c r="BV30" s="17">
        <v>3</v>
      </c>
      <c r="BW30" s="17">
        <v>4</v>
      </c>
      <c r="BX30" s="17">
        <v>7</v>
      </c>
      <c r="BY30" s="17">
        <v>9</v>
      </c>
      <c r="BZ30" s="17">
        <v>7</v>
      </c>
      <c r="CA30" s="17">
        <v>6</v>
      </c>
      <c r="CB30" s="17">
        <v>1</v>
      </c>
      <c r="CC30" s="17">
        <v>7</v>
      </c>
      <c r="CD30" s="17">
        <v>5</v>
      </c>
      <c r="CE30" s="17">
        <v>5</v>
      </c>
      <c r="CF30" s="17">
        <v>5</v>
      </c>
      <c r="CG30" s="17">
        <v>9</v>
      </c>
      <c r="CH30" s="17">
        <v>6</v>
      </c>
      <c r="CI30" s="17">
        <v>13</v>
      </c>
      <c r="CJ30" s="17">
        <v>10</v>
      </c>
      <c r="CK30" s="17">
        <v>6</v>
      </c>
      <c r="CL30" s="17">
        <v>9</v>
      </c>
      <c r="CM30" s="17">
        <v>1</v>
      </c>
      <c r="CN30" s="17">
        <v>10</v>
      </c>
      <c r="CO30" s="17">
        <v>1</v>
      </c>
      <c r="CP30" s="17">
        <v>6</v>
      </c>
      <c r="CQ30" s="17">
        <v>7</v>
      </c>
      <c r="CR30" s="17">
        <v>2</v>
      </c>
      <c r="CS30" s="17">
        <v>3</v>
      </c>
      <c r="CT30" s="17">
        <v>8</v>
      </c>
      <c r="CU30" s="17">
        <v>4</v>
      </c>
      <c r="CV30" s="17">
        <v>2</v>
      </c>
      <c r="CW30" s="17">
        <v>0</v>
      </c>
      <c r="CX30" s="17">
        <v>3</v>
      </c>
      <c r="CY30" s="17">
        <v>1</v>
      </c>
      <c r="CZ30" s="17">
        <v>4</v>
      </c>
      <c r="DA30" s="17">
        <v>1</v>
      </c>
      <c r="DB30" s="17">
        <v>1</v>
      </c>
      <c r="DC30" s="17">
        <v>1</v>
      </c>
      <c r="DD30" s="17">
        <v>0</v>
      </c>
      <c r="DE30" s="17">
        <v>0</v>
      </c>
      <c r="DF30" s="17">
        <v>3</v>
      </c>
      <c r="DG30" s="17">
        <v>1</v>
      </c>
      <c r="DH30" s="17">
        <v>0</v>
      </c>
      <c r="DI30" s="17">
        <v>3</v>
      </c>
      <c r="DJ30" s="17">
        <v>0</v>
      </c>
      <c r="DK30" s="17">
        <v>2</v>
      </c>
      <c r="DL30" s="17">
        <v>0</v>
      </c>
      <c r="DM30" s="17">
        <v>0</v>
      </c>
      <c r="DN30" s="17">
        <v>0</v>
      </c>
      <c r="DO30" s="17">
        <v>0</v>
      </c>
      <c r="DP30" s="17">
        <v>0</v>
      </c>
      <c r="DQ30" s="17">
        <v>1</v>
      </c>
      <c r="DR30" s="17">
        <v>0</v>
      </c>
      <c r="DS30" s="17">
        <v>1</v>
      </c>
      <c r="DT30" s="17">
        <v>0</v>
      </c>
      <c r="DU30" s="17">
        <v>0</v>
      </c>
      <c r="DV30" s="17">
        <v>0</v>
      </c>
    </row>
    <row r="31" spans="1:126" x14ac:dyDescent="0.3">
      <c r="A31" s="164" t="s">
        <v>133</v>
      </c>
      <c r="B31" s="8" t="s">
        <v>134</v>
      </c>
      <c r="C31" s="17">
        <v>285</v>
      </c>
      <c r="D31" s="18">
        <f t="shared" si="183"/>
        <v>3.8596491228070177E-2</v>
      </c>
      <c r="E31" s="18">
        <f t="shared" si="184"/>
        <v>3.5087719298245612E-2</v>
      </c>
      <c r="F31" s="18">
        <f t="shared" si="185"/>
        <v>4.912280701754386E-2</v>
      </c>
      <c r="G31" s="18">
        <f t="shared" si="186"/>
        <v>3.5087719298245612E-2</v>
      </c>
      <c r="H31" s="18">
        <f t="shared" si="187"/>
        <v>6.3157894736842107E-2</v>
      </c>
      <c r="I31" s="18">
        <f t="shared" si="188"/>
        <v>3.8596491228070177E-2</v>
      </c>
      <c r="J31" s="18">
        <f t="shared" si="189"/>
        <v>3.1578947368421054E-2</v>
      </c>
      <c r="K31" s="18">
        <f t="shared" si="190"/>
        <v>5.6140350877192984E-2</v>
      </c>
      <c r="L31" s="18">
        <f t="shared" si="191"/>
        <v>4.5614035087719301E-2</v>
      </c>
      <c r="M31" s="18">
        <f t="shared" si="192"/>
        <v>9.8245614035087719E-2</v>
      </c>
      <c r="N31" s="18">
        <f t="shared" si="193"/>
        <v>7.3684210526315783E-2</v>
      </c>
      <c r="O31" s="18">
        <f t="shared" si="194"/>
        <v>6.3157894736842107E-2</v>
      </c>
      <c r="P31" s="18">
        <f t="shared" si="195"/>
        <v>8.4210526315789472E-2</v>
      </c>
      <c r="Q31" s="18">
        <f t="shared" si="196"/>
        <v>7.7192982456140355E-2</v>
      </c>
      <c r="R31" s="18">
        <f t="shared" si="197"/>
        <v>9.4736842105263161E-2</v>
      </c>
      <c r="S31" s="18">
        <f t="shared" si="198"/>
        <v>0.11578947368421053</v>
      </c>
      <c r="T31" s="18">
        <f t="shared" si="199"/>
        <v>0.14385964912280702</v>
      </c>
      <c r="U31" s="18">
        <f t="shared" si="199"/>
        <v>0.56842105263157894</v>
      </c>
      <c r="V31" s="18">
        <f t="shared" si="199"/>
        <v>0.28771929824561404</v>
      </c>
      <c r="W31" s="17">
        <f t="shared" si="200"/>
        <v>41</v>
      </c>
      <c r="X31" s="17">
        <f t="shared" si="201"/>
        <v>162</v>
      </c>
      <c r="Y31" s="17">
        <f t="shared" si="202"/>
        <v>82</v>
      </c>
      <c r="Z31" s="17">
        <v>1</v>
      </c>
      <c r="AA31" s="17">
        <v>1</v>
      </c>
      <c r="AB31" s="17">
        <v>4</v>
      </c>
      <c r="AC31" s="17">
        <v>1</v>
      </c>
      <c r="AD31" s="17">
        <v>4</v>
      </c>
      <c r="AE31" s="17">
        <v>4</v>
      </c>
      <c r="AF31" s="17">
        <v>2</v>
      </c>
      <c r="AG31" s="17">
        <v>2</v>
      </c>
      <c r="AH31" s="17">
        <v>0</v>
      </c>
      <c r="AI31" s="17">
        <v>2</v>
      </c>
      <c r="AJ31" s="17">
        <v>1</v>
      </c>
      <c r="AK31" s="17">
        <v>2</v>
      </c>
      <c r="AL31" s="17">
        <v>2</v>
      </c>
      <c r="AM31" s="17">
        <v>5</v>
      </c>
      <c r="AN31" s="17">
        <v>4</v>
      </c>
      <c r="AO31" s="17">
        <v>3</v>
      </c>
      <c r="AP31" s="17">
        <v>3</v>
      </c>
      <c r="AQ31" s="17">
        <v>1</v>
      </c>
      <c r="AR31" s="17">
        <v>1</v>
      </c>
      <c r="AS31" s="17">
        <v>2</v>
      </c>
      <c r="AT31" s="17">
        <v>5</v>
      </c>
      <c r="AU31" s="17">
        <v>4</v>
      </c>
      <c r="AV31" s="17">
        <v>5</v>
      </c>
      <c r="AW31" s="17">
        <v>1</v>
      </c>
      <c r="AX31" s="17">
        <v>3</v>
      </c>
      <c r="AY31" s="17">
        <v>3</v>
      </c>
      <c r="AZ31" s="17">
        <v>2</v>
      </c>
      <c r="BA31" s="17">
        <v>1</v>
      </c>
      <c r="BB31" s="17">
        <v>3</v>
      </c>
      <c r="BC31" s="17">
        <v>2</v>
      </c>
      <c r="BD31" s="17">
        <v>1</v>
      </c>
      <c r="BE31" s="17">
        <v>1</v>
      </c>
      <c r="BF31" s="17">
        <v>2</v>
      </c>
      <c r="BG31" s="17">
        <v>4</v>
      </c>
      <c r="BH31" s="17">
        <v>1</v>
      </c>
      <c r="BI31" s="17">
        <v>2</v>
      </c>
      <c r="BJ31" s="17">
        <v>4</v>
      </c>
      <c r="BK31" s="17">
        <v>2</v>
      </c>
      <c r="BL31" s="17">
        <v>5</v>
      </c>
      <c r="BM31" s="17">
        <v>3</v>
      </c>
      <c r="BN31" s="17">
        <v>2</v>
      </c>
      <c r="BO31" s="17">
        <v>2</v>
      </c>
      <c r="BP31" s="17">
        <v>3</v>
      </c>
      <c r="BQ31" s="17">
        <v>2</v>
      </c>
      <c r="BR31" s="17">
        <v>4</v>
      </c>
      <c r="BS31" s="17">
        <v>6</v>
      </c>
      <c r="BT31" s="17">
        <v>6</v>
      </c>
      <c r="BU31" s="17">
        <v>6</v>
      </c>
      <c r="BV31" s="17">
        <v>5</v>
      </c>
      <c r="BW31" s="17">
        <v>5</v>
      </c>
      <c r="BX31" s="17">
        <v>9</v>
      </c>
      <c r="BY31" s="17">
        <v>4</v>
      </c>
      <c r="BZ31" s="17">
        <v>1</v>
      </c>
      <c r="CA31" s="17">
        <v>3</v>
      </c>
      <c r="CB31" s="17">
        <v>4</v>
      </c>
      <c r="CC31" s="17">
        <v>6</v>
      </c>
      <c r="CD31" s="17">
        <v>3</v>
      </c>
      <c r="CE31" s="17">
        <v>3</v>
      </c>
      <c r="CF31" s="17">
        <v>4</v>
      </c>
      <c r="CG31" s="17">
        <v>2</v>
      </c>
      <c r="CH31" s="17">
        <v>4</v>
      </c>
      <c r="CI31" s="17">
        <v>4</v>
      </c>
      <c r="CJ31" s="17">
        <v>5</v>
      </c>
      <c r="CK31" s="17">
        <v>5</v>
      </c>
      <c r="CL31" s="17">
        <v>6</v>
      </c>
      <c r="CM31" s="17">
        <v>3</v>
      </c>
      <c r="CN31" s="17">
        <v>1</v>
      </c>
      <c r="CO31" s="17">
        <v>6</v>
      </c>
      <c r="CP31" s="17">
        <v>9</v>
      </c>
      <c r="CQ31" s="17">
        <v>3</v>
      </c>
      <c r="CR31" s="17">
        <v>7</v>
      </c>
      <c r="CS31" s="17">
        <v>7</v>
      </c>
      <c r="CT31" s="17">
        <v>5</v>
      </c>
      <c r="CU31" s="17">
        <v>6</v>
      </c>
      <c r="CV31" s="17">
        <v>2</v>
      </c>
      <c r="CW31" s="17">
        <v>4</v>
      </c>
      <c r="CX31" s="17">
        <v>2</v>
      </c>
      <c r="CY31" s="17">
        <v>4</v>
      </c>
      <c r="CZ31" s="17">
        <v>4</v>
      </c>
      <c r="DA31" s="17">
        <v>3</v>
      </c>
      <c r="DB31" s="17">
        <v>3</v>
      </c>
      <c r="DC31" s="17">
        <v>4</v>
      </c>
      <c r="DD31" s="17">
        <v>4</v>
      </c>
      <c r="DE31" s="17">
        <v>2</v>
      </c>
      <c r="DF31" s="17">
        <v>0</v>
      </c>
      <c r="DG31" s="17">
        <v>1</v>
      </c>
      <c r="DH31" s="17">
        <v>1</v>
      </c>
      <c r="DI31" s="17">
        <v>0</v>
      </c>
      <c r="DJ31" s="17">
        <v>0</v>
      </c>
      <c r="DK31" s="17">
        <v>0</v>
      </c>
      <c r="DL31" s="17">
        <v>0</v>
      </c>
      <c r="DM31" s="17">
        <v>0</v>
      </c>
      <c r="DN31" s="17">
        <v>0</v>
      </c>
      <c r="DO31" s="17">
        <v>0</v>
      </c>
      <c r="DP31" s="17">
        <v>1</v>
      </c>
      <c r="DQ31" s="17">
        <v>0</v>
      </c>
      <c r="DR31" s="17">
        <v>0</v>
      </c>
      <c r="DS31" s="17">
        <v>0</v>
      </c>
      <c r="DT31" s="17">
        <v>0</v>
      </c>
      <c r="DU31" s="17">
        <v>0</v>
      </c>
      <c r="DV31" s="17">
        <v>0</v>
      </c>
    </row>
    <row r="32" spans="1:126" x14ac:dyDescent="0.3">
      <c r="A32" s="164" t="s">
        <v>135</v>
      </c>
      <c r="B32" s="8" t="s">
        <v>136</v>
      </c>
      <c r="C32" s="17">
        <v>433</v>
      </c>
      <c r="D32" s="18">
        <f t="shared" si="183"/>
        <v>3.4642032332563508E-2</v>
      </c>
      <c r="E32" s="18">
        <f t="shared" si="184"/>
        <v>4.6189376443418015E-2</v>
      </c>
      <c r="F32" s="18">
        <f t="shared" si="185"/>
        <v>4.8498845265588918E-2</v>
      </c>
      <c r="G32" s="18">
        <f t="shared" si="186"/>
        <v>4.1570438799076209E-2</v>
      </c>
      <c r="H32" s="18">
        <f t="shared" si="187"/>
        <v>4.1570438799076209E-2</v>
      </c>
      <c r="I32" s="18">
        <f t="shared" si="188"/>
        <v>5.3117782909930716E-2</v>
      </c>
      <c r="J32" s="18">
        <f t="shared" si="189"/>
        <v>6.0046189376443418E-2</v>
      </c>
      <c r="K32" s="18">
        <f t="shared" si="190"/>
        <v>6.2355658198614321E-2</v>
      </c>
      <c r="L32" s="18">
        <f t="shared" si="191"/>
        <v>6.0046189376443418E-2</v>
      </c>
      <c r="M32" s="18">
        <f t="shared" si="192"/>
        <v>7.6212471131639717E-2</v>
      </c>
      <c r="N32" s="18">
        <f t="shared" si="193"/>
        <v>7.8521939953810627E-2</v>
      </c>
      <c r="O32" s="18">
        <f t="shared" si="194"/>
        <v>9.9307159353348731E-2</v>
      </c>
      <c r="P32" s="18">
        <f t="shared" si="195"/>
        <v>0.10854503464203233</v>
      </c>
      <c r="Q32" s="18">
        <f t="shared" si="196"/>
        <v>8.0831408775981523E-2</v>
      </c>
      <c r="R32" s="18">
        <f t="shared" si="197"/>
        <v>3.695150115473441E-2</v>
      </c>
      <c r="S32" s="18">
        <f t="shared" si="198"/>
        <v>7.1593533487297925E-2</v>
      </c>
      <c r="T32" s="18">
        <f t="shared" si="199"/>
        <v>0.14549653579676675</v>
      </c>
      <c r="U32" s="18">
        <f t="shared" si="199"/>
        <v>0.66512702078521935</v>
      </c>
      <c r="V32" s="18">
        <f t="shared" si="199"/>
        <v>0.18937644341801385</v>
      </c>
      <c r="W32" s="17">
        <f t="shared" si="200"/>
        <v>63</v>
      </c>
      <c r="X32" s="17">
        <f t="shared" si="201"/>
        <v>288</v>
      </c>
      <c r="Y32" s="17">
        <f t="shared" si="202"/>
        <v>82</v>
      </c>
      <c r="Z32" s="17">
        <v>4</v>
      </c>
      <c r="AA32" s="17">
        <v>4</v>
      </c>
      <c r="AB32" s="17">
        <v>5</v>
      </c>
      <c r="AC32" s="17">
        <v>1</v>
      </c>
      <c r="AD32" s="17">
        <v>1</v>
      </c>
      <c r="AE32" s="17">
        <v>2</v>
      </c>
      <c r="AF32" s="17">
        <v>4</v>
      </c>
      <c r="AG32" s="17">
        <v>6</v>
      </c>
      <c r="AH32" s="17">
        <v>0</v>
      </c>
      <c r="AI32" s="17">
        <v>8</v>
      </c>
      <c r="AJ32" s="17">
        <v>5</v>
      </c>
      <c r="AK32" s="17">
        <v>5</v>
      </c>
      <c r="AL32" s="17">
        <v>4</v>
      </c>
      <c r="AM32" s="17">
        <v>4</v>
      </c>
      <c r="AN32" s="17">
        <v>3</v>
      </c>
      <c r="AO32" s="17">
        <v>3</v>
      </c>
      <c r="AP32" s="17">
        <v>4</v>
      </c>
      <c r="AQ32" s="17">
        <v>3</v>
      </c>
      <c r="AR32" s="17">
        <v>3</v>
      </c>
      <c r="AS32" s="17">
        <v>5</v>
      </c>
      <c r="AT32" s="17">
        <v>1</v>
      </c>
      <c r="AU32" s="17">
        <v>2</v>
      </c>
      <c r="AV32" s="17">
        <v>6</v>
      </c>
      <c r="AW32" s="17">
        <v>4</v>
      </c>
      <c r="AX32" s="17">
        <v>5</v>
      </c>
      <c r="AY32" s="17">
        <v>5</v>
      </c>
      <c r="AZ32" s="17">
        <v>3</v>
      </c>
      <c r="BA32" s="17">
        <v>5</v>
      </c>
      <c r="BB32" s="17">
        <v>7</v>
      </c>
      <c r="BC32" s="17">
        <v>3</v>
      </c>
      <c r="BD32" s="17">
        <v>3</v>
      </c>
      <c r="BE32" s="17">
        <v>3</v>
      </c>
      <c r="BF32" s="17">
        <v>8</v>
      </c>
      <c r="BG32" s="17">
        <v>6</v>
      </c>
      <c r="BH32" s="17">
        <v>6</v>
      </c>
      <c r="BI32" s="17">
        <v>4</v>
      </c>
      <c r="BJ32" s="17">
        <v>6</v>
      </c>
      <c r="BK32" s="17">
        <v>8</v>
      </c>
      <c r="BL32" s="17">
        <v>2</v>
      </c>
      <c r="BM32" s="17">
        <v>7</v>
      </c>
      <c r="BN32" s="17">
        <v>7</v>
      </c>
      <c r="BO32" s="17">
        <v>2</v>
      </c>
      <c r="BP32" s="17">
        <v>8</v>
      </c>
      <c r="BQ32" s="17">
        <v>4</v>
      </c>
      <c r="BR32" s="17">
        <v>5</v>
      </c>
      <c r="BS32" s="17">
        <v>9</v>
      </c>
      <c r="BT32" s="17">
        <v>8</v>
      </c>
      <c r="BU32" s="17">
        <v>4</v>
      </c>
      <c r="BV32" s="17">
        <v>6</v>
      </c>
      <c r="BW32" s="17">
        <v>6</v>
      </c>
      <c r="BX32" s="17">
        <v>5</v>
      </c>
      <c r="BY32" s="17">
        <v>8</v>
      </c>
      <c r="BZ32" s="17">
        <v>11</v>
      </c>
      <c r="CA32" s="17">
        <v>4</v>
      </c>
      <c r="CB32" s="17">
        <v>6</v>
      </c>
      <c r="CC32" s="17">
        <v>7</v>
      </c>
      <c r="CD32" s="17">
        <v>7</v>
      </c>
      <c r="CE32" s="17">
        <v>7</v>
      </c>
      <c r="CF32" s="17">
        <v>14</v>
      </c>
      <c r="CG32" s="17">
        <v>8</v>
      </c>
      <c r="CH32" s="17">
        <v>8</v>
      </c>
      <c r="CI32" s="17">
        <v>5</v>
      </c>
      <c r="CJ32" s="17">
        <v>10</v>
      </c>
      <c r="CK32" s="17">
        <v>15</v>
      </c>
      <c r="CL32" s="17">
        <v>9</v>
      </c>
      <c r="CM32" s="17">
        <v>6</v>
      </c>
      <c r="CN32" s="17">
        <v>2</v>
      </c>
      <c r="CO32" s="17">
        <v>12</v>
      </c>
      <c r="CP32" s="17">
        <v>5</v>
      </c>
      <c r="CQ32" s="17">
        <v>10</v>
      </c>
      <c r="CR32" s="17">
        <v>5</v>
      </c>
      <c r="CS32" s="17">
        <v>3</v>
      </c>
      <c r="CT32" s="17">
        <v>2</v>
      </c>
      <c r="CU32" s="17">
        <v>3</v>
      </c>
      <c r="CV32" s="17">
        <v>3</v>
      </c>
      <c r="CW32" s="17">
        <v>2</v>
      </c>
      <c r="CX32" s="17">
        <v>2</v>
      </c>
      <c r="CY32" s="17">
        <v>3</v>
      </c>
      <c r="CZ32" s="17">
        <v>0</v>
      </c>
      <c r="DA32" s="17">
        <v>4</v>
      </c>
      <c r="DB32" s="17">
        <v>1</v>
      </c>
      <c r="DC32" s="17">
        <v>1</v>
      </c>
      <c r="DD32" s="17">
        <v>3</v>
      </c>
      <c r="DE32" s="17">
        <v>4</v>
      </c>
      <c r="DF32" s="17">
        <v>3</v>
      </c>
      <c r="DG32" s="17">
        <v>2</v>
      </c>
      <c r="DH32" s="17">
        <v>2</v>
      </c>
      <c r="DI32" s="17">
        <v>0</v>
      </c>
      <c r="DJ32" s="17">
        <v>0</v>
      </c>
      <c r="DK32" s="17">
        <v>2</v>
      </c>
      <c r="DL32" s="17">
        <v>2</v>
      </c>
      <c r="DM32" s="17">
        <v>0</v>
      </c>
      <c r="DN32" s="17">
        <v>0</v>
      </c>
      <c r="DO32" s="17">
        <v>0</v>
      </c>
      <c r="DP32" s="17">
        <v>0</v>
      </c>
      <c r="DQ32" s="17">
        <v>0</v>
      </c>
      <c r="DR32" s="17">
        <v>0</v>
      </c>
      <c r="DS32" s="17">
        <v>0</v>
      </c>
      <c r="DT32" s="17">
        <v>0</v>
      </c>
      <c r="DU32" s="17">
        <v>0</v>
      </c>
      <c r="DV32" s="17">
        <v>0</v>
      </c>
    </row>
    <row r="33" spans="1:126" x14ac:dyDescent="0.3">
      <c r="A33" s="164" t="s">
        <v>137</v>
      </c>
      <c r="B33" s="8" t="s">
        <v>138</v>
      </c>
      <c r="C33" s="17">
        <v>969</v>
      </c>
      <c r="D33" s="18">
        <f>SUM(Z33:AD33)/C33</f>
        <v>3.1991744066047469E-2</v>
      </c>
      <c r="E33" s="18">
        <f>SUM(AE33:AI33)/C33</f>
        <v>5.6759545923632609E-2</v>
      </c>
      <c r="F33" s="18">
        <f>SUM(AJ33:AN33)/C33</f>
        <v>5.4695562435500514E-2</v>
      </c>
      <c r="G33" s="18">
        <f>SUM(AO33:AS33)/C33</f>
        <v>5.5727554179566562E-2</v>
      </c>
      <c r="H33" s="18">
        <f>SUM(AT33:AX33)/C33</f>
        <v>4.2311661506707947E-2</v>
      </c>
      <c r="I33" s="18">
        <f>SUM(AY33:BC33)/C33</f>
        <v>4.3343653250773995E-2</v>
      </c>
      <c r="J33" s="18">
        <f>SUM(BD33:BH33)/C33</f>
        <v>3.3023735810113516E-2</v>
      </c>
      <c r="K33" s="18">
        <f>SUM(BI33:BM33)/C33</f>
        <v>4.1279669762641899E-2</v>
      </c>
      <c r="L33" s="18">
        <f>SUM(BN33:BR33)/C33</f>
        <v>6.6047471620227033E-2</v>
      </c>
      <c r="M33" s="18">
        <f>SUM(BS33:BW33)/C33</f>
        <v>7.4303405572755415E-2</v>
      </c>
      <c r="N33" s="18">
        <f>SUM(BX33:CB33)/C33</f>
        <v>7.3271413828689375E-2</v>
      </c>
      <c r="O33" s="18">
        <f>SUM(CC33:CG33)/C33</f>
        <v>8.5655314757481935E-2</v>
      </c>
      <c r="P33" s="18">
        <f>SUM(CH33:CL33)/C33</f>
        <v>9.4943240454076372E-2</v>
      </c>
      <c r="Q33" s="18">
        <f>SUM(CM33:CQ33)/C33</f>
        <v>7.9463364293085662E-2</v>
      </c>
      <c r="R33" s="18">
        <f>SUM(CR33:CV33)/C33</f>
        <v>6.1919504643962849E-2</v>
      </c>
      <c r="S33" s="18">
        <f>SUM(CW33:DV33)/C33</f>
        <v>0.10526315789473684</v>
      </c>
      <c r="T33" s="18">
        <f t="shared" ref="T33:V34" si="203">W33/$C33</f>
        <v>0.16202270381836945</v>
      </c>
      <c r="U33" s="18">
        <f t="shared" si="203"/>
        <v>0.59133126934984526</v>
      </c>
      <c r="V33" s="18">
        <f t="shared" si="203"/>
        <v>0.24664602683178535</v>
      </c>
      <c r="W33" s="17">
        <f>SUM(Z33:AP33)</f>
        <v>157</v>
      </c>
      <c r="X33" s="17">
        <f>SUM(AQ33:CL33)</f>
        <v>573</v>
      </c>
      <c r="Y33" s="17">
        <f>SUM(CM33:DV33)</f>
        <v>239</v>
      </c>
      <c r="Z33" s="17">
        <v>6</v>
      </c>
      <c r="AA33" s="17">
        <v>7</v>
      </c>
      <c r="AB33" s="17">
        <v>8</v>
      </c>
      <c r="AC33" s="17">
        <v>4</v>
      </c>
      <c r="AD33" s="17">
        <v>6</v>
      </c>
      <c r="AE33" s="17">
        <v>10</v>
      </c>
      <c r="AF33" s="17">
        <v>13</v>
      </c>
      <c r="AG33" s="17">
        <v>8</v>
      </c>
      <c r="AH33" s="17">
        <v>10</v>
      </c>
      <c r="AI33" s="17">
        <v>14</v>
      </c>
      <c r="AJ33" s="17">
        <v>8</v>
      </c>
      <c r="AK33" s="17">
        <v>8</v>
      </c>
      <c r="AL33" s="17">
        <v>9</v>
      </c>
      <c r="AM33" s="17">
        <v>15</v>
      </c>
      <c r="AN33" s="17">
        <v>13</v>
      </c>
      <c r="AO33" s="17">
        <v>9</v>
      </c>
      <c r="AP33" s="17">
        <v>9</v>
      </c>
      <c r="AQ33" s="17">
        <v>14</v>
      </c>
      <c r="AR33" s="17">
        <v>12</v>
      </c>
      <c r="AS33" s="17">
        <v>10</v>
      </c>
      <c r="AT33" s="17">
        <v>5</v>
      </c>
      <c r="AU33" s="17">
        <v>10</v>
      </c>
      <c r="AV33" s="17">
        <v>6</v>
      </c>
      <c r="AW33" s="17">
        <v>6</v>
      </c>
      <c r="AX33" s="17">
        <v>14</v>
      </c>
      <c r="AY33" s="17">
        <v>12</v>
      </c>
      <c r="AZ33" s="17">
        <v>9</v>
      </c>
      <c r="BA33" s="17">
        <v>6</v>
      </c>
      <c r="BB33" s="17">
        <v>7</v>
      </c>
      <c r="BC33" s="17">
        <v>8</v>
      </c>
      <c r="BD33" s="17">
        <v>5</v>
      </c>
      <c r="BE33" s="17">
        <v>4</v>
      </c>
      <c r="BF33" s="17">
        <v>4</v>
      </c>
      <c r="BG33" s="17">
        <v>11</v>
      </c>
      <c r="BH33" s="17">
        <v>8</v>
      </c>
      <c r="BI33" s="17">
        <v>3</v>
      </c>
      <c r="BJ33" s="17">
        <v>8</v>
      </c>
      <c r="BK33" s="17">
        <v>8</v>
      </c>
      <c r="BL33" s="17">
        <v>8</v>
      </c>
      <c r="BM33" s="17">
        <v>13</v>
      </c>
      <c r="BN33" s="17">
        <v>7</v>
      </c>
      <c r="BO33" s="17">
        <v>14</v>
      </c>
      <c r="BP33" s="17">
        <v>16</v>
      </c>
      <c r="BQ33" s="17">
        <v>9</v>
      </c>
      <c r="BR33" s="17">
        <v>18</v>
      </c>
      <c r="BS33" s="17">
        <v>26</v>
      </c>
      <c r="BT33" s="17">
        <v>10</v>
      </c>
      <c r="BU33" s="17">
        <v>13</v>
      </c>
      <c r="BV33" s="17">
        <v>8</v>
      </c>
      <c r="BW33" s="17">
        <v>15</v>
      </c>
      <c r="BX33" s="17">
        <v>13</v>
      </c>
      <c r="BY33" s="17">
        <v>13</v>
      </c>
      <c r="BZ33" s="17">
        <v>16</v>
      </c>
      <c r="CA33" s="17">
        <v>15</v>
      </c>
      <c r="CB33" s="17">
        <v>14</v>
      </c>
      <c r="CC33" s="17">
        <v>19</v>
      </c>
      <c r="CD33" s="17">
        <v>16</v>
      </c>
      <c r="CE33" s="17">
        <v>22</v>
      </c>
      <c r="CF33" s="17">
        <v>11</v>
      </c>
      <c r="CG33" s="17">
        <v>15</v>
      </c>
      <c r="CH33" s="17">
        <v>18</v>
      </c>
      <c r="CI33" s="17">
        <v>19</v>
      </c>
      <c r="CJ33" s="17">
        <v>19</v>
      </c>
      <c r="CK33" s="17">
        <v>17</v>
      </c>
      <c r="CL33" s="17">
        <v>19</v>
      </c>
      <c r="CM33" s="17">
        <v>20</v>
      </c>
      <c r="CN33" s="17">
        <v>12</v>
      </c>
      <c r="CO33" s="17">
        <v>9</v>
      </c>
      <c r="CP33" s="17">
        <v>20</v>
      </c>
      <c r="CQ33" s="17">
        <v>16</v>
      </c>
      <c r="CR33" s="17">
        <v>10</v>
      </c>
      <c r="CS33" s="17">
        <v>13</v>
      </c>
      <c r="CT33" s="17">
        <v>15</v>
      </c>
      <c r="CU33" s="17">
        <v>13</v>
      </c>
      <c r="CV33" s="17">
        <v>9</v>
      </c>
      <c r="CW33" s="17">
        <v>13</v>
      </c>
      <c r="CX33" s="17">
        <v>4</v>
      </c>
      <c r="CY33" s="17">
        <v>19</v>
      </c>
      <c r="CZ33" s="17">
        <v>8</v>
      </c>
      <c r="DA33" s="17">
        <v>5</v>
      </c>
      <c r="DB33" s="17">
        <v>11</v>
      </c>
      <c r="DC33" s="17">
        <v>5</v>
      </c>
      <c r="DD33" s="17">
        <v>5</v>
      </c>
      <c r="DE33" s="17">
        <v>1</v>
      </c>
      <c r="DF33" s="17">
        <v>6</v>
      </c>
      <c r="DG33" s="17">
        <v>4</v>
      </c>
      <c r="DH33" s="17">
        <v>3</v>
      </c>
      <c r="DI33" s="17">
        <v>5</v>
      </c>
      <c r="DJ33" s="17">
        <v>3</v>
      </c>
      <c r="DK33" s="17">
        <v>2</v>
      </c>
      <c r="DL33" s="17">
        <v>4</v>
      </c>
      <c r="DM33" s="17">
        <v>2</v>
      </c>
      <c r="DN33" s="17">
        <v>1</v>
      </c>
      <c r="DO33" s="17">
        <v>1</v>
      </c>
      <c r="DP33" s="17">
        <v>0</v>
      </c>
      <c r="DQ33" s="17">
        <v>0</v>
      </c>
      <c r="DR33" s="17">
        <v>0</v>
      </c>
      <c r="DS33" s="17">
        <v>0</v>
      </c>
      <c r="DT33" s="17">
        <v>0</v>
      </c>
      <c r="DU33" s="17">
        <v>0</v>
      </c>
      <c r="DV33" s="17">
        <v>0</v>
      </c>
    </row>
    <row r="34" spans="1:126" x14ac:dyDescent="0.3">
      <c r="A34" s="164" t="s">
        <v>139</v>
      </c>
      <c r="B34" s="8" t="s">
        <v>140</v>
      </c>
      <c r="C34" s="17">
        <v>660</v>
      </c>
      <c r="D34" s="18">
        <f>SUM(Z34:AD34)/C34</f>
        <v>4.8484848484848485E-2</v>
      </c>
      <c r="E34" s="18">
        <f>SUM(AE34:AI34)/C34</f>
        <v>6.0606060606060608E-2</v>
      </c>
      <c r="F34" s="18">
        <f>SUM(AJ34:AN34)/C34</f>
        <v>5.909090909090909E-2</v>
      </c>
      <c r="G34" s="18">
        <f>SUM(AO34:AS34)/C34</f>
        <v>5.909090909090909E-2</v>
      </c>
      <c r="H34" s="18">
        <f>SUM(AT34:AX34)/C34</f>
        <v>3.0303030303030304E-2</v>
      </c>
      <c r="I34" s="18">
        <f>SUM(AY34:BC34)/C34</f>
        <v>3.1818181818181815E-2</v>
      </c>
      <c r="J34" s="18">
        <f>SUM(BD34:BH34)/C34</f>
        <v>3.3333333333333333E-2</v>
      </c>
      <c r="K34" s="18">
        <f>SUM(BI34:BM34)/C34</f>
        <v>5.909090909090909E-2</v>
      </c>
      <c r="L34" s="18">
        <f>SUM(BN34:BR34)/C34</f>
        <v>5.6060606060606061E-2</v>
      </c>
      <c r="M34" s="18">
        <f>SUM(BS34:BW34)/C34</f>
        <v>9.696969696969697E-2</v>
      </c>
      <c r="N34" s="18">
        <f>SUM(BX34:CB34)/C34</f>
        <v>6.6666666666666666E-2</v>
      </c>
      <c r="O34" s="18">
        <f>SUM(CC34:CG34)/C34</f>
        <v>8.7878787878787876E-2</v>
      </c>
      <c r="P34" s="18">
        <f>SUM(CH34:CL34)/C34</f>
        <v>0.10151515151515152</v>
      </c>
      <c r="Q34" s="18">
        <f>SUM(CM34:CQ34)/C34</f>
        <v>5.909090909090909E-2</v>
      </c>
      <c r="R34" s="18">
        <f>SUM(CR34:CV34)/C34</f>
        <v>5.4545454545454543E-2</v>
      </c>
      <c r="S34" s="18">
        <f>SUM(CW34:DV34)/C34</f>
        <v>9.5454545454545459E-2</v>
      </c>
      <c r="T34" s="18">
        <f t="shared" si="203"/>
        <v>0.19090909090909092</v>
      </c>
      <c r="U34" s="18">
        <f t="shared" si="203"/>
        <v>0.6</v>
      </c>
      <c r="V34" s="18">
        <f t="shared" si="203"/>
        <v>0.20909090909090908</v>
      </c>
      <c r="W34" s="17">
        <f>SUM(Z34:AP34)</f>
        <v>126</v>
      </c>
      <c r="X34" s="17">
        <f>SUM(AQ34:CL34)</f>
        <v>396</v>
      </c>
      <c r="Y34" s="17">
        <f>SUM(CM34:DV34)</f>
        <v>138</v>
      </c>
      <c r="Z34" s="17">
        <v>6</v>
      </c>
      <c r="AA34" s="17">
        <v>6</v>
      </c>
      <c r="AB34" s="17">
        <v>6</v>
      </c>
      <c r="AC34" s="17">
        <v>7</v>
      </c>
      <c r="AD34" s="17">
        <v>7</v>
      </c>
      <c r="AE34" s="17">
        <v>10</v>
      </c>
      <c r="AF34" s="17">
        <v>7</v>
      </c>
      <c r="AG34" s="17">
        <v>6</v>
      </c>
      <c r="AH34" s="17">
        <v>9</v>
      </c>
      <c r="AI34" s="17">
        <v>8</v>
      </c>
      <c r="AJ34" s="17">
        <v>5</v>
      </c>
      <c r="AK34" s="17">
        <v>4</v>
      </c>
      <c r="AL34" s="17">
        <v>10</v>
      </c>
      <c r="AM34" s="17">
        <v>9</v>
      </c>
      <c r="AN34" s="17">
        <v>11</v>
      </c>
      <c r="AO34" s="17">
        <v>12</v>
      </c>
      <c r="AP34" s="17">
        <v>3</v>
      </c>
      <c r="AQ34" s="17">
        <v>5</v>
      </c>
      <c r="AR34" s="17">
        <v>9</v>
      </c>
      <c r="AS34" s="17">
        <v>10</v>
      </c>
      <c r="AT34" s="17">
        <v>7</v>
      </c>
      <c r="AU34" s="17">
        <v>2</v>
      </c>
      <c r="AV34" s="17">
        <v>2</v>
      </c>
      <c r="AW34" s="17">
        <v>8</v>
      </c>
      <c r="AX34" s="17">
        <v>1</v>
      </c>
      <c r="AY34" s="17">
        <v>4</v>
      </c>
      <c r="AZ34" s="17">
        <v>1</v>
      </c>
      <c r="BA34" s="17">
        <v>2</v>
      </c>
      <c r="BB34" s="17">
        <v>7</v>
      </c>
      <c r="BC34" s="17">
        <v>7</v>
      </c>
      <c r="BD34" s="17">
        <v>3</v>
      </c>
      <c r="BE34" s="17">
        <v>3</v>
      </c>
      <c r="BF34" s="17">
        <v>1</v>
      </c>
      <c r="BG34" s="17">
        <v>7</v>
      </c>
      <c r="BH34" s="17">
        <v>8</v>
      </c>
      <c r="BI34" s="17">
        <v>10</v>
      </c>
      <c r="BJ34" s="17">
        <v>9</v>
      </c>
      <c r="BK34" s="17">
        <v>3</v>
      </c>
      <c r="BL34" s="17">
        <v>8</v>
      </c>
      <c r="BM34" s="17">
        <v>9</v>
      </c>
      <c r="BN34" s="17">
        <v>9</v>
      </c>
      <c r="BO34" s="17">
        <v>11</v>
      </c>
      <c r="BP34" s="17">
        <v>7</v>
      </c>
      <c r="BQ34" s="17">
        <v>6</v>
      </c>
      <c r="BR34" s="17">
        <v>4</v>
      </c>
      <c r="BS34" s="17">
        <v>11</v>
      </c>
      <c r="BT34" s="17">
        <v>8</v>
      </c>
      <c r="BU34" s="17">
        <v>14</v>
      </c>
      <c r="BV34" s="17">
        <v>18</v>
      </c>
      <c r="BW34" s="17">
        <v>13</v>
      </c>
      <c r="BX34" s="17">
        <v>7</v>
      </c>
      <c r="BY34" s="17">
        <v>14</v>
      </c>
      <c r="BZ34" s="17">
        <v>10</v>
      </c>
      <c r="CA34" s="17">
        <v>8</v>
      </c>
      <c r="CB34" s="17">
        <v>5</v>
      </c>
      <c r="CC34" s="17">
        <v>8</v>
      </c>
      <c r="CD34" s="17">
        <v>15</v>
      </c>
      <c r="CE34" s="17">
        <v>11</v>
      </c>
      <c r="CF34" s="17">
        <v>11</v>
      </c>
      <c r="CG34" s="17">
        <v>13</v>
      </c>
      <c r="CH34" s="17">
        <v>10</v>
      </c>
      <c r="CI34" s="17">
        <v>15</v>
      </c>
      <c r="CJ34" s="17">
        <v>10</v>
      </c>
      <c r="CK34" s="17">
        <v>11</v>
      </c>
      <c r="CL34" s="17">
        <v>21</v>
      </c>
      <c r="CM34" s="17">
        <v>5</v>
      </c>
      <c r="CN34" s="17">
        <v>9</v>
      </c>
      <c r="CO34" s="17">
        <v>11</v>
      </c>
      <c r="CP34" s="17">
        <v>7</v>
      </c>
      <c r="CQ34" s="17">
        <v>7</v>
      </c>
      <c r="CR34" s="17">
        <v>8</v>
      </c>
      <c r="CS34" s="17">
        <v>12</v>
      </c>
      <c r="CT34" s="17">
        <v>3</v>
      </c>
      <c r="CU34" s="17">
        <v>8</v>
      </c>
      <c r="CV34" s="17">
        <v>5</v>
      </c>
      <c r="CW34" s="17">
        <v>8</v>
      </c>
      <c r="CX34" s="17">
        <v>7</v>
      </c>
      <c r="CY34" s="17">
        <v>4</v>
      </c>
      <c r="CZ34" s="17">
        <v>5</v>
      </c>
      <c r="DA34" s="17">
        <v>3</v>
      </c>
      <c r="DB34" s="17">
        <v>6</v>
      </c>
      <c r="DC34" s="17">
        <v>3</v>
      </c>
      <c r="DD34" s="17">
        <v>2</v>
      </c>
      <c r="DE34" s="17">
        <v>4</v>
      </c>
      <c r="DF34" s="17">
        <v>4</v>
      </c>
      <c r="DG34" s="17">
        <v>5</v>
      </c>
      <c r="DH34" s="17">
        <v>3</v>
      </c>
      <c r="DI34" s="17">
        <v>2</v>
      </c>
      <c r="DJ34" s="17">
        <v>0</v>
      </c>
      <c r="DK34" s="17">
        <v>1</v>
      </c>
      <c r="DL34" s="17">
        <v>2</v>
      </c>
      <c r="DM34" s="17">
        <v>2</v>
      </c>
      <c r="DN34" s="17">
        <v>1</v>
      </c>
      <c r="DO34" s="17">
        <v>0</v>
      </c>
      <c r="DP34" s="17">
        <v>1</v>
      </c>
      <c r="DQ34" s="17">
        <v>0</v>
      </c>
      <c r="DR34" s="17">
        <v>0</v>
      </c>
      <c r="DS34" s="17">
        <v>0</v>
      </c>
      <c r="DT34" s="17">
        <v>0</v>
      </c>
      <c r="DU34" s="17">
        <v>0</v>
      </c>
      <c r="DV34" s="17">
        <v>0</v>
      </c>
    </row>
    <row r="35" spans="1:126" x14ac:dyDescent="0.3">
      <c r="A35" s="164" t="s">
        <v>141</v>
      </c>
      <c r="B35" s="8" t="s">
        <v>142</v>
      </c>
      <c r="C35" s="17" t="s">
        <v>515</v>
      </c>
      <c r="D35" s="17" t="s">
        <v>515</v>
      </c>
      <c r="E35" s="17" t="s">
        <v>515</v>
      </c>
      <c r="F35" s="17" t="s">
        <v>515</v>
      </c>
      <c r="G35" s="17" t="s">
        <v>515</v>
      </c>
      <c r="H35" s="17" t="s">
        <v>515</v>
      </c>
      <c r="I35" s="17" t="s">
        <v>515</v>
      </c>
      <c r="J35" s="17" t="s">
        <v>515</v>
      </c>
      <c r="K35" s="17" t="s">
        <v>515</v>
      </c>
      <c r="L35" s="17" t="s">
        <v>515</v>
      </c>
      <c r="M35" s="17" t="s">
        <v>515</v>
      </c>
      <c r="N35" s="17" t="s">
        <v>515</v>
      </c>
      <c r="O35" s="17" t="s">
        <v>515</v>
      </c>
      <c r="P35" s="17" t="s">
        <v>515</v>
      </c>
      <c r="Q35" s="17" t="s">
        <v>515</v>
      </c>
      <c r="R35" s="17" t="s">
        <v>515</v>
      </c>
      <c r="S35" s="17" t="s">
        <v>515</v>
      </c>
      <c r="T35" s="17" t="s">
        <v>515</v>
      </c>
      <c r="U35" s="17" t="s">
        <v>515</v>
      </c>
      <c r="V35" s="17" t="s">
        <v>515</v>
      </c>
      <c r="W35" s="17" t="s">
        <v>515</v>
      </c>
      <c r="X35" s="17" t="s">
        <v>515</v>
      </c>
      <c r="Y35" s="17" t="s">
        <v>515</v>
      </c>
      <c r="Z35" s="17" t="s">
        <v>515</v>
      </c>
      <c r="AA35" s="17" t="s">
        <v>515</v>
      </c>
      <c r="AB35" s="17" t="s">
        <v>515</v>
      </c>
      <c r="AC35" s="17" t="s">
        <v>515</v>
      </c>
      <c r="AD35" s="17" t="s">
        <v>515</v>
      </c>
      <c r="AE35" s="17" t="s">
        <v>515</v>
      </c>
      <c r="AF35" s="17" t="s">
        <v>515</v>
      </c>
      <c r="AG35" s="17" t="s">
        <v>515</v>
      </c>
      <c r="AH35" s="17" t="s">
        <v>515</v>
      </c>
      <c r="AI35" s="17" t="s">
        <v>515</v>
      </c>
      <c r="AJ35" s="17" t="s">
        <v>515</v>
      </c>
      <c r="AK35" s="17" t="s">
        <v>515</v>
      </c>
      <c r="AL35" s="17" t="s">
        <v>515</v>
      </c>
      <c r="AM35" s="17" t="s">
        <v>515</v>
      </c>
      <c r="AN35" s="17" t="s">
        <v>515</v>
      </c>
      <c r="AO35" s="17" t="s">
        <v>515</v>
      </c>
      <c r="AP35" s="17" t="s">
        <v>515</v>
      </c>
      <c r="AQ35" s="17" t="s">
        <v>515</v>
      </c>
      <c r="AR35" s="17" t="s">
        <v>515</v>
      </c>
      <c r="AS35" s="17" t="s">
        <v>515</v>
      </c>
      <c r="AT35" s="17" t="s">
        <v>515</v>
      </c>
      <c r="AU35" s="17" t="s">
        <v>515</v>
      </c>
      <c r="AV35" s="17" t="s">
        <v>515</v>
      </c>
      <c r="AW35" s="17" t="s">
        <v>515</v>
      </c>
      <c r="AX35" s="17" t="s">
        <v>515</v>
      </c>
      <c r="AY35" s="17" t="s">
        <v>515</v>
      </c>
      <c r="AZ35" s="17" t="s">
        <v>515</v>
      </c>
      <c r="BA35" s="17" t="s">
        <v>515</v>
      </c>
      <c r="BB35" s="17" t="s">
        <v>515</v>
      </c>
      <c r="BC35" s="17" t="s">
        <v>515</v>
      </c>
      <c r="BD35" s="17" t="s">
        <v>515</v>
      </c>
      <c r="BE35" s="17" t="s">
        <v>515</v>
      </c>
      <c r="BF35" s="17" t="s">
        <v>515</v>
      </c>
      <c r="BG35" s="17" t="s">
        <v>515</v>
      </c>
      <c r="BH35" s="17" t="s">
        <v>515</v>
      </c>
      <c r="BI35" s="17" t="s">
        <v>515</v>
      </c>
      <c r="BJ35" s="17" t="s">
        <v>515</v>
      </c>
      <c r="BK35" s="17" t="s">
        <v>515</v>
      </c>
      <c r="BL35" s="17" t="s">
        <v>515</v>
      </c>
      <c r="BM35" s="17" t="s">
        <v>515</v>
      </c>
      <c r="BN35" s="17" t="s">
        <v>515</v>
      </c>
      <c r="BO35" s="17" t="s">
        <v>515</v>
      </c>
      <c r="BP35" s="17" t="s">
        <v>515</v>
      </c>
      <c r="BQ35" s="17" t="s">
        <v>515</v>
      </c>
      <c r="BR35" s="17" t="s">
        <v>515</v>
      </c>
      <c r="BS35" s="17" t="s">
        <v>515</v>
      </c>
      <c r="BT35" s="17" t="s">
        <v>515</v>
      </c>
      <c r="BU35" s="17" t="s">
        <v>515</v>
      </c>
      <c r="BV35" s="17" t="s">
        <v>515</v>
      </c>
      <c r="BW35" s="17" t="s">
        <v>515</v>
      </c>
      <c r="BX35" s="17" t="s">
        <v>515</v>
      </c>
      <c r="BY35" s="17" t="s">
        <v>515</v>
      </c>
      <c r="BZ35" s="17" t="s">
        <v>515</v>
      </c>
      <c r="CA35" s="17" t="s">
        <v>515</v>
      </c>
      <c r="CB35" s="17" t="s">
        <v>515</v>
      </c>
      <c r="CC35" s="17" t="s">
        <v>515</v>
      </c>
      <c r="CD35" s="17" t="s">
        <v>515</v>
      </c>
      <c r="CE35" s="17" t="s">
        <v>515</v>
      </c>
      <c r="CF35" s="17" t="s">
        <v>515</v>
      </c>
      <c r="CG35" s="17" t="s">
        <v>515</v>
      </c>
      <c r="CH35" s="17" t="s">
        <v>515</v>
      </c>
      <c r="CI35" s="17" t="s">
        <v>515</v>
      </c>
      <c r="CJ35" s="17" t="s">
        <v>515</v>
      </c>
      <c r="CK35" s="17" t="s">
        <v>515</v>
      </c>
      <c r="CL35" s="17" t="s">
        <v>515</v>
      </c>
      <c r="CM35" s="17" t="s">
        <v>515</v>
      </c>
      <c r="CN35" s="17" t="s">
        <v>515</v>
      </c>
      <c r="CO35" s="17" t="s">
        <v>515</v>
      </c>
      <c r="CP35" s="17" t="s">
        <v>515</v>
      </c>
      <c r="CQ35" s="17" t="s">
        <v>515</v>
      </c>
      <c r="CR35" s="17" t="s">
        <v>515</v>
      </c>
      <c r="CS35" s="17" t="s">
        <v>515</v>
      </c>
      <c r="CT35" s="17" t="s">
        <v>515</v>
      </c>
      <c r="CU35" s="17" t="s">
        <v>515</v>
      </c>
      <c r="CV35" s="17" t="s">
        <v>515</v>
      </c>
      <c r="CW35" s="17" t="s">
        <v>515</v>
      </c>
      <c r="CX35" s="17" t="s">
        <v>515</v>
      </c>
      <c r="CY35" s="17" t="s">
        <v>515</v>
      </c>
      <c r="CZ35" s="17" t="s">
        <v>515</v>
      </c>
      <c r="DA35" s="17" t="s">
        <v>515</v>
      </c>
      <c r="DB35" s="17" t="s">
        <v>515</v>
      </c>
      <c r="DC35" s="17" t="s">
        <v>515</v>
      </c>
      <c r="DD35" s="17" t="s">
        <v>515</v>
      </c>
      <c r="DE35" s="17" t="s">
        <v>515</v>
      </c>
      <c r="DF35" s="17" t="s">
        <v>515</v>
      </c>
      <c r="DG35" s="17" t="s">
        <v>515</v>
      </c>
      <c r="DH35" s="17" t="s">
        <v>515</v>
      </c>
      <c r="DI35" s="17" t="s">
        <v>515</v>
      </c>
      <c r="DJ35" s="17" t="s">
        <v>515</v>
      </c>
      <c r="DK35" s="17" t="s">
        <v>515</v>
      </c>
      <c r="DL35" s="17" t="s">
        <v>515</v>
      </c>
      <c r="DM35" s="17" t="s">
        <v>515</v>
      </c>
      <c r="DN35" s="17" t="s">
        <v>515</v>
      </c>
      <c r="DO35" s="17" t="s">
        <v>515</v>
      </c>
      <c r="DP35" s="17" t="s">
        <v>515</v>
      </c>
      <c r="DQ35" s="17" t="s">
        <v>515</v>
      </c>
      <c r="DR35" s="17" t="s">
        <v>515</v>
      </c>
      <c r="DS35" s="17" t="s">
        <v>515</v>
      </c>
      <c r="DT35" s="17" t="s">
        <v>515</v>
      </c>
      <c r="DU35" s="17" t="s">
        <v>515</v>
      </c>
      <c r="DV35" s="17" t="s">
        <v>515</v>
      </c>
    </row>
    <row r="36" spans="1:126" x14ac:dyDescent="0.3">
      <c r="A36" s="164" t="s">
        <v>143</v>
      </c>
      <c r="B36" s="8" t="s">
        <v>144</v>
      </c>
      <c r="C36" s="17">
        <v>363</v>
      </c>
      <c r="D36" s="18">
        <f t="shared" ref="D36:D44" si="204">SUM(Z36:AD36)/C36</f>
        <v>5.7851239669421489E-2</v>
      </c>
      <c r="E36" s="18">
        <f t="shared" ref="E36:E44" si="205">SUM(AE36:AI36)/C36</f>
        <v>4.4077134986225897E-2</v>
      </c>
      <c r="F36" s="18">
        <f t="shared" ref="F36:F44" si="206">SUM(AJ36:AN36)/C36</f>
        <v>3.8567493112947659E-2</v>
      </c>
      <c r="G36" s="18">
        <f t="shared" ref="G36:G44" si="207">SUM(AO36:AS36)/C36</f>
        <v>3.8567493112947659E-2</v>
      </c>
      <c r="H36" s="18">
        <f t="shared" ref="H36:H44" si="208">SUM(AT36:AX36)/C36</f>
        <v>5.5096418732782371E-2</v>
      </c>
      <c r="I36" s="18">
        <f t="shared" ref="I36:I44" si="209">SUM(AY36:BC36)/C36</f>
        <v>3.5812672176308541E-2</v>
      </c>
      <c r="J36" s="18">
        <f t="shared" ref="J36:J44" si="210">SUM(BD36:BH36)/C36</f>
        <v>3.5812672176308541E-2</v>
      </c>
      <c r="K36" s="18">
        <f t="shared" ref="K36:K44" si="211">SUM(BI36:BM36)/C36</f>
        <v>5.2341597796143252E-2</v>
      </c>
      <c r="L36" s="18">
        <f t="shared" ref="L36:L44" si="212">SUM(BN36:BR36)/C36</f>
        <v>6.0606060606060608E-2</v>
      </c>
      <c r="M36" s="18">
        <f t="shared" ref="M36:M44" si="213">SUM(BS36:BW36)/C36</f>
        <v>8.5399449035812675E-2</v>
      </c>
      <c r="N36" s="18">
        <f t="shared" ref="N36:N44" si="214">SUM(BX36:CB36)/C36</f>
        <v>5.5096418732782371E-2</v>
      </c>
      <c r="O36" s="18">
        <f t="shared" ref="O36:O44" si="215">SUM(CC36:CG36)/C36</f>
        <v>8.2644628099173556E-2</v>
      </c>
      <c r="P36" s="18">
        <f t="shared" ref="P36:P44" si="216">SUM(CH36:CL36)/C36</f>
        <v>0.12947658402203857</v>
      </c>
      <c r="Q36" s="18">
        <f t="shared" ref="Q36:Q44" si="217">SUM(CM36:CQ36)/C36</f>
        <v>7.9889807162534437E-2</v>
      </c>
      <c r="R36" s="18">
        <f t="shared" ref="R36:R44" si="218">SUM(CR36:CV36)/C36</f>
        <v>6.3360881542699726E-2</v>
      </c>
      <c r="S36" s="18">
        <f t="shared" ref="S36:S44" si="219">SUM(CW36:DV36)/C36</f>
        <v>8.5399449035812675E-2</v>
      </c>
      <c r="T36" s="18">
        <f t="shared" ref="T36:V44" si="220">W36/$C36</f>
        <v>0.16528925619834711</v>
      </c>
      <c r="U36" s="18">
        <f t="shared" si="220"/>
        <v>0.60606060606060608</v>
      </c>
      <c r="V36" s="18">
        <f t="shared" si="220"/>
        <v>0.22865013774104684</v>
      </c>
      <c r="W36" s="17">
        <f t="shared" ref="W36:W44" si="221">SUM(Z36:AP36)</f>
        <v>60</v>
      </c>
      <c r="X36" s="17">
        <f t="shared" ref="X36:X44" si="222">SUM(AQ36:CL36)</f>
        <v>220</v>
      </c>
      <c r="Y36" s="17">
        <f t="shared" ref="Y36:Y44" si="223">SUM(CM36:DV36)</f>
        <v>83</v>
      </c>
      <c r="Z36" s="17">
        <v>4</v>
      </c>
      <c r="AA36" s="17">
        <v>1</v>
      </c>
      <c r="AB36" s="17">
        <v>5</v>
      </c>
      <c r="AC36" s="17">
        <v>7</v>
      </c>
      <c r="AD36" s="17">
        <v>4</v>
      </c>
      <c r="AE36" s="17">
        <v>5</v>
      </c>
      <c r="AF36" s="17">
        <v>1</v>
      </c>
      <c r="AG36" s="17">
        <v>4</v>
      </c>
      <c r="AH36" s="17">
        <v>3</v>
      </c>
      <c r="AI36" s="17">
        <v>3</v>
      </c>
      <c r="AJ36" s="17">
        <v>5</v>
      </c>
      <c r="AK36" s="17">
        <v>2</v>
      </c>
      <c r="AL36" s="17">
        <v>3</v>
      </c>
      <c r="AM36" s="17">
        <v>2</v>
      </c>
      <c r="AN36" s="17">
        <v>2</v>
      </c>
      <c r="AO36" s="17">
        <v>7</v>
      </c>
      <c r="AP36" s="17">
        <v>2</v>
      </c>
      <c r="AQ36" s="17">
        <v>1</v>
      </c>
      <c r="AR36" s="17">
        <v>2</v>
      </c>
      <c r="AS36" s="17">
        <v>2</v>
      </c>
      <c r="AT36" s="17">
        <v>2</v>
      </c>
      <c r="AU36" s="17">
        <v>0</v>
      </c>
      <c r="AV36" s="17">
        <v>7</v>
      </c>
      <c r="AW36" s="17">
        <v>5</v>
      </c>
      <c r="AX36" s="17">
        <v>6</v>
      </c>
      <c r="AY36" s="17">
        <v>4</v>
      </c>
      <c r="AZ36" s="17">
        <v>3</v>
      </c>
      <c r="BA36" s="17">
        <v>2</v>
      </c>
      <c r="BB36" s="17">
        <v>3</v>
      </c>
      <c r="BC36" s="17">
        <v>1</v>
      </c>
      <c r="BD36" s="17">
        <v>3</v>
      </c>
      <c r="BE36" s="17">
        <v>2</v>
      </c>
      <c r="BF36" s="17">
        <v>1</v>
      </c>
      <c r="BG36" s="17">
        <v>2</v>
      </c>
      <c r="BH36" s="17">
        <v>5</v>
      </c>
      <c r="BI36" s="17">
        <v>2</v>
      </c>
      <c r="BJ36" s="17">
        <v>0</v>
      </c>
      <c r="BK36" s="17">
        <v>6</v>
      </c>
      <c r="BL36" s="17">
        <v>6</v>
      </c>
      <c r="BM36" s="17">
        <v>5</v>
      </c>
      <c r="BN36" s="17">
        <v>1</v>
      </c>
      <c r="BO36" s="17">
        <v>3</v>
      </c>
      <c r="BP36" s="17">
        <v>5</v>
      </c>
      <c r="BQ36" s="17">
        <v>2</v>
      </c>
      <c r="BR36" s="17">
        <v>11</v>
      </c>
      <c r="BS36" s="17">
        <v>8</v>
      </c>
      <c r="BT36" s="17">
        <v>4</v>
      </c>
      <c r="BU36" s="17">
        <v>3</v>
      </c>
      <c r="BV36" s="17">
        <v>8</v>
      </c>
      <c r="BW36" s="17">
        <v>8</v>
      </c>
      <c r="BX36" s="17">
        <v>3</v>
      </c>
      <c r="BY36" s="17">
        <v>3</v>
      </c>
      <c r="BZ36" s="17">
        <v>4</v>
      </c>
      <c r="CA36" s="17">
        <v>4</v>
      </c>
      <c r="CB36" s="17">
        <v>6</v>
      </c>
      <c r="CC36" s="17">
        <v>7</v>
      </c>
      <c r="CD36" s="17">
        <v>3</v>
      </c>
      <c r="CE36" s="17">
        <v>7</v>
      </c>
      <c r="CF36" s="17">
        <v>8</v>
      </c>
      <c r="CG36" s="17">
        <v>5</v>
      </c>
      <c r="CH36" s="17">
        <v>9</v>
      </c>
      <c r="CI36" s="17">
        <v>7</v>
      </c>
      <c r="CJ36" s="17">
        <v>8</v>
      </c>
      <c r="CK36" s="17">
        <v>14</v>
      </c>
      <c r="CL36" s="17">
        <v>9</v>
      </c>
      <c r="CM36" s="17">
        <v>7</v>
      </c>
      <c r="CN36" s="17">
        <v>5</v>
      </c>
      <c r="CO36" s="17">
        <v>6</v>
      </c>
      <c r="CP36" s="17">
        <v>7</v>
      </c>
      <c r="CQ36" s="17">
        <v>4</v>
      </c>
      <c r="CR36" s="17">
        <v>8</v>
      </c>
      <c r="CS36" s="17">
        <v>7</v>
      </c>
      <c r="CT36" s="17">
        <v>1</v>
      </c>
      <c r="CU36" s="17">
        <v>5</v>
      </c>
      <c r="CV36" s="17">
        <v>2</v>
      </c>
      <c r="CW36" s="17">
        <v>1</v>
      </c>
      <c r="CX36" s="17">
        <v>3</v>
      </c>
      <c r="CY36" s="17">
        <v>3</v>
      </c>
      <c r="CZ36" s="17">
        <v>3</v>
      </c>
      <c r="DA36" s="17">
        <v>3</v>
      </c>
      <c r="DB36" s="17">
        <v>3</v>
      </c>
      <c r="DC36" s="17">
        <v>2</v>
      </c>
      <c r="DD36" s="17">
        <v>2</v>
      </c>
      <c r="DE36" s="17">
        <v>1</v>
      </c>
      <c r="DF36" s="17">
        <v>2</v>
      </c>
      <c r="DG36" s="17">
        <v>0</v>
      </c>
      <c r="DH36" s="17">
        <v>0</v>
      </c>
      <c r="DI36" s="17">
        <v>1</v>
      </c>
      <c r="DJ36" s="17">
        <v>1</v>
      </c>
      <c r="DK36" s="17">
        <v>1</v>
      </c>
      <c r="DL36" s="17">
        <v>0</v>
      </c>
      <c r="DM36" s="17">
        <v>2</v>
      </c>
      <c r="DN36" s="17">
        <v>0</v>
      </c>
      <c r="DO36" s="17">
        <v>0</v>
      </c>
      <c r="DP36" s="17">
        <v>1</v>
      </c>
      <c r="DQ36" s="17">
        <v>1</v>
      </c>
      <c r="DR36" s="17">
        <v>1</v>
      </c>
      <c r="DS36" s="17">
        <v>0</v>
      </c>
      <c r="DT36" s="17">
        <v>0</v>
      </c>
      <c r="DU36" s="17">
        <v>0</v>
      </c>
      <c r="DV36" s="17">
        <v>0</v>
      </c>
    </row>
    <row r="37" spans="1:126" x14ac:dyDescent="0.3">
      <c r="A37" s="164" t="s">
        <v>145</v>
      </c>
      <c r="B37" s="8" t="s">
        <v>146</v>
      </c>
      <c r="C37" s="17">
        <v>421</v>
      </c>
      <c r="D37" s="18">
        <f t="shared" si="204"/>
        <v>4.0380047505938245E-2</v>
      </c>
      <c r="E37" s="18">
        <f t="shared" si="205"/>
        <v>5.9382422802850353E-2</v>
      </c>
      <c r="F37" s="18">
        <f t="shared" si="206"/>
        <v>4.7505938242280284E-2</v>
      </c>
      <c r="G37" s="18">
        <f t="shared" si="207"/>
        <v>4.9881235154394299E-2</v>
      </c>
      <c r="H37" s="18">
        <f t="shared" si="208"/>
        <v>2.6128266033254157E-2</v>
      </c>
      <c r="I37" s="18">
        <f t="shared" si="209"/>
        <v>3.5629453681710214E-2</v>
      </c>
      <c r="J37" s="18">
        <f t="shared" si="210"/>
        <v>4.0380047505938245E-2</v>
      </c>
      <c r="K37" s="18">
        <f t="shared" si="211"/>
        <v>7.6009501187648459E-2</v>
      </c>
      <c r="L37" s="18">
        <f t="shared" si="212"/>
        <v>6.8883610451306407E-2</v>
      </c>
      <c r="M37" s="18">
        <f t="shared" si="213"/>
        <v>6.8883610451306407E-2</v>
      </c>
      <c r="N37" s="18">
        <f t="shared" si="214"/>
        <v>8.7885985748218529E-2</v>
      </c>
      <c r="O37" s="18">
        <f t="shared" si="215"/>
        <v>8.5510688836104506E-2</v>
      </c>
      <c r="P37" s="18">
        <f t="shared" si="216"/>
        <v>0.12114014251781473</v>
      </c>
      <c r="Q37" s="18">
        <f t="shared" si="217"/>
        <v>3.5629453681710214E-2</v>
      </c>
      <c r="R37" s="18">
        <f t="shared" si="218"/>
        <v>6.413301662707839E-2</v>
      </c>
      <c r="S37" s="18">
        <f t="shared" si="219"/>
        <v>9.2636579572446559E-2</v>
      </c>
      <c r="T37" s="18">
        <f t="shared" si="220"/>
        <v>0.17102137767220901</v>
      </c>
      <c r="U37" s="18">
        <f t="shared" si="220"/>
        <v>0.63657957244655583</v>
      </c>
      <c r="V37" s="18">
        <f t="shared" si="220"/>
        <v>0.19239904988123516</v>
      </c>
      <c r="W37" s="17">
        <f t="shared" si="221"/>
        <v>72</v>
      </c>
      <c r="X37" s="17">
        <f t="shared" si="222"/>
        <v>268</v>
      </c>
      <c r="Y37" s="17">
        <f t="shared" si="223"/>
        <v>81</v>
      </c>
      <c r="Z37" s="17">
        <v>3</v>
      </c>
      <c r="AA37" s="17">
        <v>2</v>
      </c>
      <c r="AB37" s="17">
        <v>3</v>
      </c>
      <c r="AC37" s="17">
        <v>3</v>
      </c>
      <c r="AD37" s="17">
        <v>6</v>
      </c>
      <c r="AE37" s="17">
        <v>5</v>
      </c>
      <c r="AF37" s="17">
        <v>4</v>
      </c>
      <c r="AG37" s="17">
        <v>6</v>
      </c>
      <c r="AH37" s="17">
        <v>6</v>
      </c>
      <c r="AI37" s="17">
        <v>4</v>
      </c>
      <c r="AJ37" s="17">
        <v>2</v>
      </c>
      <c r="AK37" s="17">
        <v>4</v>
      </c>
      <c r="AL37" s="17">
        <v>6</v>
      </c>
      <c r="AM37" s="17">
        <v>5</v>
      </c>
      <c r="AN37" s="17">
        <v>3</v>
      </c>
      <c r="AO37" s="17">
        <v>6</v>
      </c>
      <c r="AP37" s="17">
        <v>4</v>
      </c>
      <c r="AQ37" s="17">
        <v>0</v>
      </c>
      <c r="AR37" s="17">
        <v>5</v>
      </c>
      <c r="AS37" s="17">
        <v>6</v>
      </c>
      <c r="AT37" s="17">
        <v>5</v>
      </c>
      <c r="AU37" s="17">
        <v>2</v>
      </c>
      <c r="AV37" s="17">
        <v>1</v>
      </c>
      <c r="AW37" s="17">
        <v>2</v>
      </c>
      <c r="AX37" s="17">
        <v>1</v>
      </c>
      <c r="AY37" s="17">
        <v>3</v>
      </c>
      <c r="AZ37" s="17">
        <v>1</v>
      </c>
      <c r="BA37" s="17">
        <v>2</v>
      </c>
      <c r="BB37" s="17">
        <v>5</v>
      </c>
      <c r="BC37" s="17">
        <v>4</v>
      </c>
      <c r="BD37" s="17">
        <v>6</v>
      </c>
      <c r="BE37" s="17">
        <v>2</v>
      </c>
      <c r="BF37" s="17">
        <v>3</v>
      </c>
      <c r="BG37" s="17">
        <v>2</v>
      </c>
      <c r="BH37" s="17">
        <v>4</v>
      </c>
      <c r="BI37" s="17">
        <v>4</v>
      </c>
      <c r="BJ37" s="17">
        <v>9</v>
      </c>
      <c r="BK37" s="17">
        <v>8</v>
      </c>
      <c r="BL37" s="17">
        <v>5</v>
      </c>
      <c r="BM37" s="17">
        <v>6</v>
      </c>
      <c r="BN37" s="17">
        <v>5</v>
      </c>
      <c r="BO37" s="17">
        <v>7</v>
      </c>
      <c r="BP37" s="17">
        <v>3</v>
      </c>
      <c r="BQ37" s="17">
        <v>4</v>
      </c>
      <c r="BR37" s="17">
        <v>10</v>
      </c>
      <c r="BS37" s="17">
        <v>4</v>
      </c>
      <c r="BT37" s="17">
        <v>6</v>
      </c>
      <c r="BU37" s="17">
        <v>5</v>
      </c>
      <c r="BV37" s="17">
        <v>8</v>
      </c>
      <c r="BW37" s="17">
        <v>6</v>
      </c>
      <c r="BX37" s="17">
        <v>6</v>
      </c>
      <c r="BY37" s="17">
        <v>5</v>
      </c>
      <c r="BZ37" s="17">
        <v>7</v>
      </c>
      <c r="CA37" s="17">
        <v>7</v>
      </c>
      <c r="CB37" s="17">
        <v>12</v>
      </c>
      <c r="CC37" s="17">
        <v>10</v>
      </c>
      <c r="CD37" s="17">
        <v>9</v>
      </c>
      <c r="CE37" s="17">
        <v>4</v>
      </c>
      <c r="CF37" s="17">
        <v>7</v>
      </c>
      <c r="CG37" s="17">
        <v>6</v>
      </c>
      <c r="CH37" s="17">
        <v>8</v>
      </c>
      <c r="CI37" s="17">
        <v>7</v>
      </c>
      <c r="CJ37" s="17">
        <v>10</v>
      </c>
      <c r="CK37" s="17">
        <v>9</v>
      </c>
      <c r="CL37" s="17">
        <v>17</v>
      </c>
      <c r="CM37" s="17">
        <v>2</v>
      </c>
      <c r="CN37" s="17">
        <v>3</v>
      </c>
      <c r="CO37" s="17">
        <v>2</v>
      </c>
      <c r="CP37" s="17">
        <v>6</v>
      </c>
      <c r="CQ37" s="17">
        <v>2</v>
      </c>
      <c r="CR37" s="17">
        <v>5</v>
      </c>
      <c r="CS37" s="17">
        <v>4</v>
      </c>
      <c r="CT37" s="17">
        <v>2</v>
      </c>
      <c r="CU37" s="17">
        <v>13</v>
      </c>
      <c r="CV37" s="17">
        <v>3</v>
      </c>
      <c r="CW37" s="17">
        <v>4</v>
      </c>
      <c r="CX37" s="17">
        <v>5</v>
      </c>
      <c r="CY37" s="17">
        <v>2</v>
      </c>
      <c r="CZ37" s="17">
        <v>2</v>
      </c>
      <c r="DA37" s="17">
        <v>0</v>
      </c>
      <c r="DB37" s="17">
        <v>7</v>
      </c>
      <c r="DC37" s="17">
        <v>3</v>
      </c>
      <c r="DD37" s="17">
        <v>2</v>
      </c>
      <c r="DE37" s="17">
        <v>1</v>
      </c>
      <c r="DF37" s="17">
        <v>2</v>
      </c>
      <c r="DG37" s="17">
        <v>1</v>
      </c>
      <c r="DH37" s="17">
        <v>4</v>
      </c>
      <c r="DI37" s="17">
        <v>1</v>
      </c>
      <c r="DJ37" s="17">
        <v>0</v>
      </c>
      <c r="DK37" s="17">
        <v>2</v>
      </c>
      <c r="DL37" s="17">
        <v>1</v>
      </c>
      <c r="DM37" s="17">
        <v>0</v>
      </c>
      <c r="DN37" s="17">
        <v>2</v>
      </c>
      <c r="DO37" s="17">
        <v>0</v>
      </c>
      <c r="DP37" s="17">
        <v>0</v>
      </c>
      <c r="DQ37" s="17">
        <v>0</v>
      </c>
      <c r="DR37" s="17">
        <v>0</v>
      </c>
      <c r="DS37" s="17">
        <v>0</v>
      </c>
      <c r="DT37" s="17">
        <v>0</v>
      </c>
      <c r="DU37" s="17">
        <v>0</v>
      </c>
      <c r="DV37" s="17">
        <v>0</v>
      </c>
    </row>
    <row r="38" spans="1:126" x14ac:dyDescent="0.3">
      <c r="A38" s="164" t="s">
        <v>147</v>
      </c>
      <c r="B38" s="8" t="s">
        <v>148</v>
      </c>
      <c r="C38" s="17">
        <v>344</v>
      </c>
      <c r="D38" s="18">
        <f t="shared" si="204"/>
        <v>3.4883720930232558E-2</v>
      </c>
      <c r="E38" s="18">
        <f t="shared" si="205"/>
        <v>3.7790697674418602E-2</v>
      </c>
      <c r="F38" s="18">
        <f t="shared" si="206"/>
        <v>5.232558139534884E-2</v>
      </c>
      <c r="G38" s="18">
        <f t="shared" si="207"/>
        <v>4.3604651162790699E-2</v>
      </c>
      <c r="H38" s="18">
        <f t="shared" si="208"/>
        <v>6.6860465116279064E-2</v>
      </c>
      <c r="I38" s="18">
        <f t="shared" si="209"/>
        <v>4.0697674418604654E-2</v>
      </c>
      <c r="J38" s="18">
        <f t="shared" si="210"/>
        <v>2.3255813953488372E-2</v>
      </c>
      <c r="K38" s="18">
        <f t="shared" si="211"/>
        <v>4.6511627906976744E-2</v>
      </c>
      <c r="L38" s="18">
        <f t="shared" si="212"/>
        <v>6.1046511627906974E-2</v>
      </c>
      <c r="M38" s="18">
        <f t="shared" si="213"/>
        <v>6.9767441860465115E-2</v>
      </c>
      <c r="N38" s="18">
        <f t="shared" si="214"/>
        <v>9.5930232558139539E-2</v>
      </c>
      <c r="O38" s="18">
        <f t="shared" si="215"/>
        <v>0.11627906976744186</v>
      </c>
      <c r="P38" s="18">
        <f t="shared" si="216"/>
        <v>9.0116279069767435E-2</v>
      </c>
      <c r="Q38" s="18">
        <f t="shared" si="217"/>
        <v>6.1046511627906974E-2</v>
      </c>
      <c r="R38" s="18">
        <f t="shared" si="218"/>
        <v>4.3604651162790699E-2</v>
      </c>
      <c r="S38" s="18">
        <f t="shared" si="219"/>
        <v>0.11627906976744186</v>
      </c>
      <c r="T38" s="18">
        <f t="shared" si="220"/>
        <v>0.13662790697674418</v>
      </c>
      <c r="U38" s="18">
        <f t="shared" si="220"/>
        <v>0.64244186046511631</v>
      </c>
      <c r="V38" s="18">
        <f t="shared" si="220"/>
        <v>0.22093023255813954</v>
      </c>
      <c r="W38" s="17">
        <f t="shared" si="221"/>
        <v>47</v>
      </c>
      <c r="X38" s="17">
        <f t="shared" si="222"/>
        <v>221</v>
      </c>
      <c r="Y38" s="17">
        <f t="shared" si="223"/>
        <v>76</v>
      </c>
      <c r="Z38" s="17">
        <v>0</v>
      </c>
      <c r="AA38" s="17">
        <v>2</v>
      </c>
      <c r="AB38" s="17">
        <v>5</v>
      </c>
      <c r="AC38" s="17">
        <v>3</v>
      </c>
      <c r="AD38" s="17">
        <v>2</v>
      </c>
      <c r="AE38" s="17">
        <v>3</v>
      </c>
      <c r="AF38" s="17">
        <v>1</v>
      </c>
      <c r="AG38" s="17">
        <v>4</v>
      </c>
      <c r="AH38" s="17">
        <v>4</v>
      </c>
      <c r="AI38" s="17">
        <v>1</v>
      </c>
      <c r="AJ38" s="17">
        <v>2</v>
      </c>
      <c r="AK38" s="17">
        <v>2</v>
      </c>
      <c r="AL38" s="17">
        <v>4</v>
      </c>
      <c r="AM38" s="17">
        <v>4</v>
      </c>
      <c r="AN38" s="17">
        <v>6</v>
      </c>
      <c r="AO38" s="17">
        <v>4</v>
      </c>
      <c r="AP38" s="17">
        <v>0</v>
      </c>
      <c r="AQ38" s="17">
        <v>3</v>
      </c>
      <c r="AR38" s="17">
        <v>6</v>
      </c>
      <c r="AS38" s="17">
        <v>2</v>
      </c>
      <c r="AT38" s="17">
        <v>4</v>
      </c>
      <c r="AU38" s="17">
        <v>4</v>
      </c>
      <c r="AV38" s="17">
        <v>6</v>
      </c>
      <c r="AW38" s="17">
        <v>4</v>
      </c>
      <c r="AX38" s="17">
        <v>5</v>
      </c>
      <c r="AY38" s="17">
        <v>3</v>
      </c>
      <c r="AZ38" s="17">
        <v>3</v>
      </c>
      <c r="BA38" s="17">
        <v>2</v>
      </c>
      <c r="BB38" s="17">
        <v>6</v>
      </c>
      <c r="BC38" s="17">
        <v>0</v>
      </c>
      <c r="BD38" s="17">
        <v>1</v>
      </c>
      <c r="BE38" s="17">
        <v>3</v>
      </c>
      <c r="BF38" s="17">
        <v>0</v>
      </c>
      <c r="BG38" s="17">
        <v>2</v>
      </c>
      <c r="BH38" s="17">
        <v>2</v>
      </c>
      <c r="BI38" s="17">
        <v>7</v>
      </c>
      <c r="BJ38" s="17">
        <v>2</v>
      </c>
      <c r="BK38" s="17">
        <v>3</v>
      </c>
      <c r="BL38" s="17">
        <v>3</v>
      </c>
      <c r="BM38" s="17">
        <v>1</v>
      </c>
      <c r="BN38" s="17">
        <v>2</v>
      </c>
      <c r="BO38" s="17">
        <v>8</v>
      </c>
      <c r="BP38" s="17">
        <v>5</v>
      </c>
      <c r="BQ38" s="17">
        <v>4</v>
      </c>
      <c r="BR38" s="17">
        <v>2</v>
      </c>
      <c r="BS38" s="17">
        <v>5</v>
      </c>
      <c r="BT38" s="17">
        <v>6</v>
      </c>
      <c r="BU38" s="17">
        <v>4</v>
      </c>
      <c r="BV38" s="17">
        <v>3</v>
      </c>
      <c r="BW38" s="17">
        <v>6</v>
      </c>
      <c r="BX38" s="17">
        <v>3</v>
      </c>
      <c r="BY38" s="17">
        <v>7</v>
      </c>
      <c r="BZ38" s="17">
        <v>9</v>
      </c>
      <c r="CA38" s="17">
        <v>6</v>
      </c>
      <c r="CB38" s="17">
        <v>8</v>
      </c>
      <c r="CC38" s="17">
        <v>7</v>
      </c>
      <c r="CD38" s="17">
        <v>11</v>
      </c>
      <c r="CE38" s="17">
        <v>7</v>
      </c>
      <c r="CF38" s="17">
        <v>9</v>
      </c>
      <c r="CG38" s="17">
        <v>6</v>
      </c>
      <c r="CH38" s="17">
        <v>7</v>
      </c>
      <c r="CI38" s="17">
        <v>4</v>
      </c>
      <c r="CJ38" s="17">
        <v>10</v>
      </c>
      <c r="CK38" s="17">
        <v>4</v>
      </c>
      <c r="CL38" s="17">
        <v>6</v>
      </c>
      <c r="CM38" s="17">
        <v>5</v>
      </c>
      <c r="CN38" s="17">
        <v>3</v>
      </c>
      <c r="CO38" s="17">
        <v>7</v>
      </c>
      <c r="CP38" s="17">
        <v>3</v>
      </c>
      <c r="CQ38" s="17">
        <v>3</v>
      </c>
      <c r="CR38" s="17">
        <v>2</v>
      </c>
      <c r="CS38" s="17">
        <v>5</v>
      </c>
      <c r="CT38" s="17">
        <v>4</v>
      </c>
      <c r="CU38" s="17">
        <v>3</v>
      </c>
      <c r="CV38" s="17">
        <v>1</v>
      </c>
      <c r="CW38" s="17">
        <v>3</v>
      </c>
      <c r="CX38" s="17">
        <v>6</v>
      </c>
      <c r="CY38" s="17">
        <v>0</v>
      </c>
      <c r="CZ38" s="17">
        <v>2</v>
      </c>
      <c r="DA38" s="17">
        <v>8</v>
      </c>
      <c r="DB38" s="17">
        <v>3</v>
      </c>
      <c r="DC38" s="17">
        <v>3</v>
      </c>
      <c r="DD38" s="17">
        <v>5</v>
      </c>
      <c r="DE38" s="17">
        <v>1</v>
      </c>
      <c r="DF38" s="17">
        <v>1</v>
      </c>
      <c r="DG38" s="17">
        <v>2</v>
      </c>
      <c r="DH38" s="17">
        <v>2</v>
      </c>
      <c r="DI38" s="17">
        <v>2</v>
      </c>
      <c r="DJ38" s="17">
        <v>0</v>
      </c>
      <c r="DK38" s="17">
        <v>1</v>
      </c>
      <c r="DL38" s="17">
        <v>0</v>
      </c>
      <c r="DM38" s="17">
        <v>1</v>
      </c>
      <c r="DN38" s="17">
        <v>0</v>
      </c>
      <c r="DO38" s="17">
        <v>0</v>
      </c>
      <c r="DP38" s="17">
        <v>0</v>
      </c>
      <c r="DQ38" s="17">
        <v>0</v>
      </c>
      <c r="DR38" s="17">
        <v>0</v>
      </c>
      <c r="DS38" s="17">
        <v>0</v>
      </c>
      <c r="DT38" s="17">
        <v>0</v>
      </c>
      <c r="DU38" s="17">
        <v>0</v>
      </c>
      <c r="DV38" s="17">
        <v>0</v>
      </c>
    </row>
    <row r="39" spans="1:126" x14ac:dyDescent="0.3">
      <c r="A39" s="164" t="s">
        <v>149</v>
      </c>
      <c r="B39" s="8" t="s">
        <v>150</v>
      </c>
      <c r="C39" s="17">
        <v>1132</v>
      </c>
      <c r="D39" s="18">
        <f t="shared" si="204"/>
        <v>3.8869257950530034E-2</v>
      </c>
      <c r="E39" s="18">
        <f t="shared" si="205"/>
        <v>4.7703180212014133E-2</v>
      </c>
      <c r="F39" s="18">
        <f t="shared" si="206"/>
        <v>6.6254416961130741E-2</v>
      </c>
      <c r="G39" s="18">
        <f t="shared" si="207"/>
        <v>5.5653710247349823E-2</v>
      </c>
      <c r="H39" s="18">
        <f t="shared" si="208"/>
        <v>4.5936395759717315E-2</v>
      </c>
      <c r="I39" s="18">
        <f t="shared" si="209"/>
        <v>4.2402826855123678E-2</v>
      </c>
      <c r="J39" s="18">
        <f t="shared" si="210"/>
        <v>3.3568904593639579E-2</v>
      </c>
      <c r="K39" s="18">
        <f t="shared" si="211"/>
        <v>5.4770318021201414E-2</v>
      </c>
      <c r="L39" s="18">
        <f t="shared" si="212"/>
        <v>7.4204946996466431E-2</v>
      </c>
      <c r="M39" s="18">
        <f t="shared" si="213"/>
        <v>8.7455830388692576E-2</v>
      </c>
      <c r="N39" s="18">
        <f t="shared" si="214"/>
        <v>7.6855123674911666E-2</v>
      </c>
      <c r="O39" s="18">
        <f t="shared" si="215"/>
        <v>5.6537102473498232E-2</v>
      </c>
      <c r="P39" s="18">
        <f t="shared" si="216"/>
        <v>0.10777385159010601</v>
      </c>
      <c r="Q39" s="18">
        <f t="shared" si="217"/>
        <v>6.8021201413427559E-2</v>
      </c>
      <c r="R39" s="18">
        <f t="shared" si="218"/>
        <v>5.8303886925795051E-2</v>
      </c>
      <c r="S39" s="18">
        <f t="shared" si="219"/>
        <v>8.5689045936395758E-2</v>
      </c>
      <c r="T39" s="18">
        <f t="shared" si="220"/>
        <v>0.18109540636042404</v>
      </c>
      <c r="U39" s="18">
        <f t="shared" si="220"/>
        <v>0.60689045936395758</v>
      </c>
      <c r="V39" s="18">
        <f t="shared" si="220"/>
        <v>0.21201413427561838</v>
      </c>
      <c r="W39" s="17">
        <f t="shared" si="221"/>
        <v>205</v>
      </c>
      <c r="X39" s="17">
        <f t="shared" si="222"/>
        <v>687</v>
      </c>
      <c r="Y39" s="17">
        <f t="shared" si="223"/>
        <v>240</v>
      </c>
      <c r="Z39" s="17">
        <v>8</v>
      </c>
      <c r="AA39" s="17">
        <v>11</v>
      </c>
      <c r="AB39" s="17">
        <v>10</v>
      </c>
      <c r="AC39" s="17">
        <v>5</v>
      </c>
      <c r="AD39" s="17">
        <v>10</v>
      </c>
      <c r="AE39" s="17">
        <v>14</v>
      </c>
      <c r="AF39" s="17">
        <v>8</v>
      </c>
      <c r="AG39" s="17">
        <v>14</v>
      </c>
      <c r="AH39" s="17">
        <v>6</v>
      </c>
      <c r="AI39" s="17">
        <v>12</v>
      </c>
      <c r="AJ39" s="17">
        <v>18</v>
      </c>
      <c r="AK39" s="17">
        <v>15</v>
      </c>
      <c r="AL39" s="17">
        <v>17</v>
      </c>
      <c r="AM39" s="17">
        <v>13</v>
      </c>
      <c r="AN39" s="17">
        <v>12</v>
      </c>
      <c r="AO39" s="17">
        <v>17</v>
      </c>
      <c r="AP39" s="17">
        <v>15</v>
      </c>
      <c r="AQ39" s="17">
        <v>13</v>
      </c>
      <c r="AR39" s="17">
        <v>6</v>
      </c>
      <c r="AS39" s="17">
        <v>12</v>
      </c>
      <c r="AT39" s="17">
        <v>11</v>
      </c>
      <c r="AU39" s="17">
        <v>7</v>
      </c>
      <c r="AV39" s="17">
        <v>9</v>
      </c>
      <c r="AW39" s="17">
        <v>9</v>
      </c>
      <c r="AX39" s="17">
        <v>16</v>
      </c>
      <c r="AY39" s="17">
        <v>8</v>
      </c>
      <c r="AZ39" s="17">
        <v>12</v>
      </c>
      <c r="BA39" s="17">
        <v>9</v>
      </c>
      <c r="BB39" s="17">
        <v>8</v>
      </c>
      <c r="BC39" s="17">
        <v>11</v>
      </c>
      <c r="BD39" s="17">
        <v>5</v>
      </c>
      <c r="BE39" s="17">
        <v>10</v>
      </c>
      <c r="BF39" s="17">
        <v>7</v>
      </c>
      <c r="BG39" s="17">
        <v>6</v>
      </c>
      <c r="BH39" s="17">
        <v>10</v>
      </c>
      <c r="BI39" s="17">
        <v>8</v>
      </c>
      <c r="BJ39" s="17">
        <v>14</v>
      </c>
      <c r="BK39" s="17">
        <v>7</v>
      </c>
      <c r="BL39" s="17">
        <v>16</v>
      </c>
      <c r="BM39" s="17">
        <v>17</v>
      </c>
      <c r="BN39" s="17">
        <v>15</v>
      </c>
      <c r="BO39" s="17">
        <v>18</v>
      </c>
      <c r="BP39" s="17">
        <v>21</v>
      </c>
      <c r="BQ39" s="17">
        <v>13</v>
      </c>
      <c r="BR39" s="17">
        <v>17</v>
      </c>
      <c r="BS39" s="17">
        <v>22</v>
      </c>
      <c r="BT39" s="17">
        <v>15</v>
      </c>
      <c r="BU39" s="17">
        <v>25</v>
      </c>
      <c r="BV39" s="17">
        <v>19</v>
      </c>
      <c r="BW39" s="17">
        <v>18</v>
      </c>
      <c r="BX39" s="17">
        <v>18</v>
      </c>
      <c r="BY39" s="17">
        <v>20</v>
      </c>
      <c r="BZ39" s="17">
        <v>15</v>
      </c>
      <c r="CA39" s="17">
        <v>20</v>
      </c>
      <c r="CB39" s="17">
        <v>14</v>
      </c>
      <c r="CC39" s="17">
        <v>9</v>
      </c>
      <c r="CD39" s="17">
        <v>11</v>
      </c>
      <c r="CE39" s="17">
        <v>11</v>
      </c>
      <c r="CF39" s="17">
        <v>12</v>
      </c>
      <c r="CG39" s="17">
        <v>21</v>
      </c>
      <c r="CH39" s="17">
        <v>22</v>
      </c>
      <c r="CI39" s="17">
        <v>21</v>
      </c>
      <c r="CJ39" s="17">
        <v>30</v>
      </c>
      <c r="CK39" s="17">
        <v>27</v>
      </c>
      <c r="CL39" s="17">
        <v>22</v>
      </c>
      <c r="CM39" s="17">
        <v>12</v>
      </c>
      <c r="CN39" s="17">
        <v>15</v>
      </c>
      <c r="CO39" s="17">
        <v>21</v>
      </c>
      <c r="CP39" s="17">
        <v>14</v>
      </c>
      <c r="CQ39" s="17">
        <v>15</v>
      </c>
      <c r="CR39" s="17">
        <v>17</v>
      </c>
      <c r="CS39" s="17">
        <v>11</v>
      </c>
      <c r="CT39" s="17">
        <v>14</v>
      </c>
      <c r="CU39" s="17">
        <v>17</v>
      </c>
      <c r="CV39" s="17">
        <v>7</v>
      </c>
      <c r="CW39" s="17">
        <v>9</v>
      </c>
      <c r="CX39" s="17">
        <v>7</v>
      </c>
      <c r="CY39" s="17">
        <v>13</v>
      </c>
      <c r="CZ39" s="17">
        <v>8</v>
      </c>
      <c r="DA39" s="17">
        <v>4</v>
      </c>
      <c r="DB39" s="17">
        <v>6</v>
      </c>
      <c r="DC39" s="17">
        <v>6</v>
      </c>
      <c r="DD39" s="17">
        <v>10</v>
      </c>
      <c r="DE39" s="17">
        <v>10</v>
      </c>
      <c r="DF39" s="17">
        <v>4</v>
      </c>
      <c r="DG39" s="17">
        <v>3</v>
      </c>
      <c r="DH39" s="17">
        <v>3</v>
      </c>
      <c r="DI39" s="17">
        <v>3</v>
      </c>
      <c r="DJ39" s="17">
        <v>0</v>
      </c>
      <c r="DK39" s="17">
        <v>2</v>
      </c>
      <c r="DL39" s="17">
        <v>3</v>
      </c>
      <c r="DM39" s="17">
        <v>2</v>
      </c>
      <c r="DN39" s="17">
        <v>0</v>
      </c>
      <c r="DO39" s="17">
        <v>1</v>
      </c>
      <c r="DP39" s="17">
        <v>1</v>
      </c>
      <c r="DQ39" s="17">
        <v>0</v>
      </c>
      <c r="DR39" s="17">
        <v>0</v>
      </c>
      <c r="DS39" s="17">
        <v>0</v>
      </c>
      <c r="DT39" s="17">
        <v>1</v>
      </c>
      <c r="DU39" s="17">
        <v>0</v>
      </c>
      <c r="DV39" s="17">
        <v>1</v>
      </c>
    </row>
    <row r="40" spans="1:126" x14ac:dyDescent="0.3">
      <c r="A40" s="164" t="s">
        <v>151</v>
      </c>
      <c r="B40" s="8" t="s">
        <v>152</v>
      </c>
      <c r="C40" s="17">
        <v>1050</v>
      </c>
      <c r="D40" s="18">
        <f t="shared" si="204"/>
        <v>3.9047619047619046E-2</v>
      </c>
      <c r="E40" s="18">
        <f t="shared" si="205"/>
        <v>4.476190476190476E-2</v>
      </c>
      <c r="F40" s="18">
        <f t="shared" si="206"/>
        <v>5.1428571428571428E-2</v>
      </c>
      <c r="G40" s="18">
        <f t="shared" si="207"/>
        <v>4.9523809523809526E-2</v>
      </c>
      <c r="H40" s="18">
        <f t="shared" si="208"/>
        <v>3.4285714285714287E-2</v>
      </c>
      <c r="I40" s="18">
        <f t="shared" si="209"/>
        <v>2.6666666666666668E-2</v>
      </c>
      <c r="J40" s="18">
        <f t="shared" si="210"/>
        <v>3.1428571428571431E-2</v>
      </c>
      <c r="K40" s="18">
        <f t="shared" si="211"/>
        <v>4.476190476190476E-2</v>
      </c>
      <c r="L40" s="18">
        <f t="shared" si="212"/>
        <v>4.8571428571428571E-2</v>
      </c>
      <c r="M40" s="18">
        <f t="shared" si="213"/>
        <v>6.2857142857142861E-2</v>
      </c>
      <c r="N40" s="18">
        <f t="shared" si="214"/>
        <v>6.1904761904761907E-2</v>
      </c>
      <c r="O40" s="18">
        <f t="shared" si="215"/>
        <v>0.08</v>
      </c>
      <c r="P40" s="18">
        <f t="shared" si="216"/>
        <v>0.10571428571428572</v>
      </c>
      <c r="Q40" s="18">
        <f t="shared" si="217"/>
        <v>8.7619047619047624E-2</v>
      </c>
      <c r="R40" s="18">
        <f t="shared" si="218"/>
        <v>6.8571428571428575E-2</v>
      </c>
      <c r="S40" s="18">
        <f t="shared" si="219"/>
        <v>0.16285714285714287</v>
      </c>
      <c r="T40" s="18">
        <f t="shared" si="220"/>
        <v>0.16285714285714287</v>
      </c>
      <c r="U40" s="18">
        <f t="shared" si="220"/>
        <v>0.51809523809523805</v>
      </c>
      <c r="V40" s="18">
        <f t="shared" si="220"/>
        <v>0.31904761904761902</v>
      </c>
      <c r="W40" s="17">
        <f t="shared" si="221"/>
        <v>171</v>
      </c>
      <c r="X40" s="17">
        <f t="shared" si="222"/>
        <v>544</v>
      </c>
      <c r="Y40" s="17">
        <f t="shared" si="223"/>
        <v>335</v>
      </c>
      <c r="Z40" s="17">
        <v>13</v>
      </c>
      <c r="AA40" s="17">
        <v>1</v>
      </c>
      <c r="AB40" s="17">
        <v>8</v>
      </c>
      <c r="AC40" s="17">
        <v>9</v>
      </c>
      <c r="AD40" s="17">
        <v>10</v>
      </c>
      <c r="AE40" s="17">
        <v>11</v>
      </c>
      <c r="AF40" s="17">
        <v>9</v>
      </c>
      <c r="AG40" s="17">
        <v>9</v>
      </c>
      <c r="AH40" s="17">
        <v>10</v>
      </c>
      <c r="AI40" s="17">
        <v>8</v>
      </c>
      <c r="AJ40" s="17">
        <v>12</v>
      </c>
      <c r="AK40" s="17">
        <v>9</v>
      </c>
      <c r="AL40" s="17">
        <v>12</v>
      </c>
      <c r="AM40" s="17">
        <v>12</v>
      </c>
      <c r="AN40" s="17">
        <v>9</v>
      </c>
      <c r="AO40" s="17">
        <v>15</v>
      </c>
      <c r="AP40" s="17">
        <v>14</v>
      </c>
      <c r="AQ40" s="17">
        <v>10</v>
      </c>
      <c r="AR40" s="17">
        <v>6</v>
      </c>
      <c r="AS40" s="17">
        <v>7</v>
      </c>
      <c r="AT40" s="17">
        <v>4</v>
      </c>
      <c r="AU40" s="17">
        <v>8</v>
      </c>
      <c r="AV40" s="17">
        <v>11</v>
      </c>
      <c r="AW40" s="17">
        <v>6</v>
      </c>
      <c r="AX40" s="17">
        <v>7</v>
      </c>
      <c r="AY40" s="17">
        <v>9</v>
      </c>
      <c r="AZ40" s="17">
        <v>2</v>
      </c>
      <c r="BA40" s="17">
        <v>4</v>
      </c>
      <c r="BB40" s="17">
        <v>6</v>
      </c>
      <c r="BC40" s="17">
        <v>7</v>
      </c>
      <c r="BD40" s="17">
        <v>6</v>
      </c>
      <c r="BE40" s="17">
        <v>5</v>
      </c>
      <c r="BF40" s="17">
        <v>4</v>
      </c>
      <c r="BG40" s="17">
        <v>7</v>
      </c>
      <c r="BH40" s="17">
        <v>11</v>
      </c>
      <c r="BI40" s="17">
        <v>7</v>
      </c>
      <c r="BJ40" s="17">
        <v>5</v>
      </c>
      <c r="BK40" s="17">
        <v>9</v>
      </c>
      <c r="BL40" s="17">
        <v>14</v>
      </c>
      <c r="BM40" s="17">
        <v>12</v>
      </c>
      <c r="BN40" s="17">
        <v>10</v>
      </c>
      <c r="BO40" s="17">
        <v>12</v>
      </c>
      <c r="BP40" s="17">
        <v>9</v>
      </c>
      <c r="BQ40" s="17">
        <v>9</v>
      </c>
      <c r="BR40" s="17">
        <v>11</v>
      </c>
      <c r="BS40" s="17">
        <v>12</v>
      </c>
      <c r="BT40" s="17">
        <v>15</v>
      </c>
      <c r="BU40" s="17">
        <v>15</v>
      </c>
      <c r="BV40" s="17">
        <v>11</v>
      </c>
      <c r="BW40" s="17">
        <v>13</v>
      </c>
      <c r="BX40" s="17">
        <v>14</v>
      </c>
      <c r="BY40" s="17">
        <v>11</v>
      </c>
      <c r="BZ40" s="17">
        <v>15</v>
      </c>
      <c r="CA40" s="17">
        <v>8</v>
      </c>
      <c r="CB40" s="17">
        <v>17</v>
      </c>
      <c r="CC40" s="17">
        <v>12</v>
      </c>
      <c r="CD40" s="17">
        <v>21</v>
      </c>
      <c r="CE40" s="17">
        <v>20</v>
      </c>
      <c r="CF40" s="17">
        <v>12</v>
      </c>
      <c r="CG40" s="17">
        <v>19</v>
      </c>
      <c r="CH40" s="17">
        <v>19</v>
      </c>
      <c r="CI40" s="17">
        <v>22</v>
      </c>
      <c r="CJ40" s="17">
        <v>22</v>
      </c>
      <c r="CK40" s="17">
        <v>22</v>
      </c>
      <c r="CL40" s="17">
        <v>26</v>
      </c>
      <c r="CM40" s="17">
        <v>20</v>
      </c>
      <c r="CN40" s="17">
        <v>15</v>
      </c>
      <c r="CO40" s="17">
        <v>19</v>
      </c>
      <c r="CP40" s="17">
        <v>21</v>
      </c>
      <c r="CQ40" s="17">
        <v>17</v>
      </c>
      <c r="CR40" s="17">
        <v>11</v>
      </c>
      <c r="CS40" s="17">
        <v>12</v>
      </c>
      <c r="CT40" s="17">
        <v>16</v>
      </c>
      <c r="CU40" s="17">
        <v>17</v>
      </c>
      <c r="CV40" s="17">
        <v>16</v>
      </c>
      <c r="CW40" s="17">
        <v>14</v>
      </c>
      <c r="CX40" s="17">
        <v>16</v>
      </c>
      <c r="CY40" s="17">
        <v>19</v>
      </c>
      <c r="CZ40" s="17">
        <v>17</v>
      </c>
      <c r="DA40" s="17">
        <v>11</v>
      </c>
      <c r="DB40" s="17">
        <v>6</v>
      </c>
      <c r="DC40" s="17">
        <v>7</v>
      </c>
      <c r="DD40" s="17">
        <v>12</v>
      </c>
      <c r="DE40" s="17">
        <v>11</v>
      </c>
      <c r="DF40" s="17">
        <v>7</v>
      </c>
      <c r="DG40" s="17">
        <v>7</v>
      </c>
      <c r="DH40" s="17">
        <v>7</v>
      </c>
      <c r="DI40" s="17">
        <v>11</v>
      </c>
      <c r="DJ40" s="17">
        <v>4</v>
      </c>
      <c r="DK40" s="17">
        <v>6</v>
      </c>
      <c r="DL40" s="17">
        <v>5</v>
      </c>
      <c r="DM40" s="17">
        <v>3</v>
      </c>
      <c r="DN40" s="17">
        <v>1</v>
      </c>
      <c r="DO40" s="17">
        <v>2</v>
      </c>
      <c r="DP40" s="17">
        <v>1</v>
      </c>
      <c r="DQ40" s="17">
        <v>2</v>
      </c>
      <c r="DR40" s="17">
        <v>1</v>
      </c>
      <c r="DS40" s="17">
        <v>1</v>
      </c>
      <c r="DT40" s="17">
        <v>0</v>
      </c>
      <c r="DU40" s="17">
        <v>0</v>
      </c>
      <c r="DV40" s="17">
        <v>0</v>
      </c>
    </row>
    <row r="41" spans="1:126" x14ac:dyDescent="0.3">
      <c r="A41" s="164" t="s">
        <v>153</v>
      </c>
      <c r="B41" s="8" t="s">
        <v>154</v>
      </c>
      <c r="C41" s="17">
        <v>1540</v>
      </c>
      <c r="D41" s="18">
        <f t="shared" si="204"/>
        <v>2.922077922077922E-2</v>
      </c>
      <c r="E41" s="18">
        <f t="shared" si="205"/>
        <v>2.7922077922077921E-2</v>
      </c>
      <c r="F41" s="18">
        <f t="shared" si="206"/>
        <v>3.3766233766233764E-2</v>
      </c>
      <c r="G41" s="18">
        <f t="shared" si="207"/>
        <v>2.922077922077922E-2</v>
      </c>
      <c r="H41" s="18">
        <f t="shared" si="208"/>
        <v>0.16168831168831169</v>
      </c>
      <c r="I41" s="18">
        <f t="shared" si="209"/>
        <v>0.14805194805194805</v>
      </c>
      <c r="J41" s="18">
        <f t="shared" si="210"/>
        <v>0.10844155844155844</v>
      </c>
      <c r="K41" s="18">
        <f t="shared" si="211"/>
        <v>9.6103896103896108E-2</v>
      </c>
      <c r="L41" s="18">
        <f t="shared" si="212"/>
        <v>9.1558441558441561E-2</v>
      </c>
      <c r="M41" s="18">
        <f t="shared" si="213"/>
        <v>8.1168831168831168E-2</v>
      </c>
      <c r="N41" s="18">
        <f t="shared" si="214"/>
        <v>4.2207792207792208E-2</v>
      </c>
      <c r="O41" s="18">
        <f t="shared" si="215"/>
        <v>4.2857142857142858E-2</v>
      </c>
      <c r="P41" s="18">
        <f t="shared" si="216"/>
        <v>3.961038961038961E-2</v>
      </c>
      <c r="Q41" s="18">
        <f t="shared" si="217"/>
        <v>1.7532467532467531E-2</v>
      </c>
      <c r="R41" s="18">
        <f t="shared" si="218"/>
        <v>1.3636363636363636E-2</v>
      </c>
      <c r="S41" s="18">
        <f t="shared" si="219"/>
        <v>3.7012987012987011E-2</v>
      </c>
      <c r="T41" s="18">
        <f t="shared" si="220"/>
        <v>0.10324675324675325</v>
      </c>
      <c r="U41" s="18">
        <f t="shared" si="220"/>
        <v>0.82857142857142863</v>
      </c>
      <c r="V41" s="18">
        <f t="shared" si="220"/>
        <v>6.8181818181818177E-2</v>
      </c>
      <c r="W41" s="17">
        <f t="shared" si="221"/>
        <v>159</v>
      </c>
      <c r="X41" s="17">
        <f t="shared" si="222"/>
        <v>1276</v>
      </c>
      <c r="Y41" s="17">
        <f t="shared" si="223"/>
        <v>105</v>
      </c>
      <c r="Z41" s="17">
        <v>8</v>
      </c>
      <c r="AA41" s="17">
        <v>10</v>
      </c>
      <c r="AB41" s="17">
        <v>6</v>
      </c>
      <c r="AC41" s="17">
        <v>12</v>
      </c>
      <c r="AD41" s="17">
        <v>9</v>
      </c>
      <c r="AE41" s="17">
        <v>9</v>
      </c>
      <c r="AF41" s="17">
        <v>12</v>
      </c>
      <c r="AG41" s="17">
        <v>3</v>
      </c>
      <c r="AH41" s="17">
        <v>13</v>
      </c>
      <c r="AI41" s="17">
        <v>6</v>
      </c>
      <c r="AJ41" s="17">
        <v>14</v>
      </c>
      <c r="AK41" s="17">
        <v>12</v>
      </c>
      <c r="AL41" s="17">
        <v>12</v>
      </c>
      <c r="AM41" s="17">
        <v>5</v>
      </c>
      <c r="AN41" s="17">
        <v>9</v>
      </c>
      <c r="AO41" s="17">
        <v>11</v>
      </c>
      <c r="AP41" s="17">
        <v>8</v>
      </c>
      <c r="AQ41" s="17">
        <v>10</v>
      </c>
      <c r="AR41" s="17">
        <v>8</v>
      </c>
      <c r="AS41" s="17">
        <v>8</v>
      </c>
      <c r="AT41" s="17">
        <v>11</v>
      </c>
      <c r="AU41" s="17">
        <v>52</v>
      </c>
      <c r="AV41" s="17">
        <v>64</v>
      </c>
      <c r="AW41" s="17">
        <v>62</v>
      </c>
      <c r="AX41" s="17">
        <v>60</v>
      </c>
      <c r="AY41" s="17">
        <v>71</v>
      </c>
      <c r="AZ41" s="17">
        <v>54</v>
      </c>
      <c r="BA41" s="17">
        <v>25</v>
      </c>
      <c r="BB41" s="17">
        <v>39</v>
      </c>
      <c r="BC41" s="17">
        <v>39</v>
      </c>
      <c r="BD41" s="17">
        <v>44</v>
      </c>
      <c r="BE41" s="17">
        <v>35</v>
      </c>
      <c r="BF41" s="17">
        <v>28</v>
      </c>
      <c r="BG41" s="17">
        <v>34</v>
      </c>
      <c r="BH41" s="17">
        <v>26</v>
      </c>
      <c r="BI41" s="17">
        <v>28</v>
      </c>
      <c r="BJ41" s="17">
        <v>22</v>
      </c>
      <c r="BK41" s="17">
        <v>39</v>
      </c>
      <c r="BL41" s="17">
        <v>28</v>
      </c>
      <c r="BM41" s="17">
        <v>31</v>
      </c>
      <c r="BN41" s="17">
        <v>29</v>
      </c>
      <c r="BO41" s="17">
        <v>32</v>
      </c>
      <c r="BP41" s="17">
        <v>30</v>
      </c>
      <c r="BQ41" s="17">
        <v>22</v>
      </c>
      <c r="BR41" s="17">
        <v>28</v>
      </c>
      <c r="BS41" s="17">
        <v>34</v>
      </c>
      <c r="BT41" s="17">
        <v>26</v>
      </c>
      <c r="BU41" s="17">
        <v>24</v>
      </c>
      <c r="BV41" s="17">
        <v>25</v>
      </c>
      <c r="BW41" s="17">
        <v>16</v>
      </c>
      <c r="BX41" s="17">
        <v>8</v>
      </c>
      <c r="BY41" s="17">
        <v>15</v>
      </c>
      <c r="BZ41" s="17">
        <v>16</v>
      </c>
      <c r="CA41" s="17">
        <v>13</v>
      </c>
      <c r="CB41" s="17">
        <v>13</v>
      </c>
      <c r="CC41" s="17">
        <v>15</v>
      </c>
      <c r="CD41" s="17">
        <v>9</v>
      </c>
      <c r="CE41" s="17">
        <v>15</v>
      </c>
      <c r="CF41" s="17">
        <v>15</v>
      </c>
      <c r="CG41" s="17">
        <v>12</v>
      </c>
      <c r="CH41" s="17">
        <v>9</v>
      </c>
      <c r="CI41" s="17">
        <v>13</v>
      </c>
      <c r="CJ41" s="17">
        <v>14</v>
      </c>
      <c r="CK41" s="17">
        <v>13</v>
      </c>
      <c r="CL41" s="17">
        <v>12</v>
      </c>
      <c r="CM41" s="17">
        <v>9</v>
      </c>
      <c r="CN41" s="17">
        <v>4</v>
      </c>
      <c r="CO41" s="17">
        <v>3</v>
      </c>
      <c r="CP41" s="17">
        <v>10</v>
      </c>
      <c r="CQ41" s="17">
        <v>1</v>
      </c>
      <c r="CR41" s="17">
        <v>1</v>
      </c>
      <c r="CS41" s="17">
        <v>7</v>
      </c>
      <c r="CT41" s="17">
        <v>5</v>
      </c>
      <c r="CU41" s="17">
        <v>3</v>
      </c>
      <c r="CV41" s="17">
        <v>5</v>
      </c>
      <c r="CW41" s="17">
        <v>5</v>
      </c>
      <c r="CX41" s="17">
        <v>3</v>
      </c>
      <c r="CY41" s="17">
        <v>3</v>
      </c>
      <c r="CZ41" s="17">
        <v>3</v>
      </c>
      <c r="DA41" s="17">
        <v>4</v>
      </c>
      <c r="DB41" s="17">
        <v>2</v>
      </c>
      <c r="DC41" s="17">
        <v>0</v>
      </c>
      <c r="DD41" s="17">
        <v>5</v>
      </c>
      <c r="DE41" s="17">
        <v>2</v>
      </c>
      <c r="DF41" s="17">
        <v>1</v>
      </c>
      <c r="DG41" s="17">
        <v>1</v>
      </c>
      <c r="DH41" s="17">
        <v>3</v>
      </c>
      <c r="DI41" s="17">
        <v>3</v>
      </c>
      <c r="DJ41" s="17">
        <v>5</v>
      </c>
      <c r="DK41" s="17">
        <v>2</v>
      </c>
      <c r="DL41" s="17">
        <v>2</v>
      </c>
      <c r="DM41" s="17">
        <v>2</v>
      </c>
      <c r="DN41" s="17">
        <v>2</v>
      </c>
      <c r="DO41" s="17">
        <v>2</v>
      </c>
      <c r="DP41" s="17">
        <v>2</v>
      </c>
      <c r="DQ41" s="17">
        <v>3</v>
      </c>
      <c r="DR41" s="17">
        <v>1</v>
      </c>
      <c r="DS41" s="17">
        <v>1</v>
      </c>
      <c r="DT41" s="17">
        <v>0</v>
      </c>
      <c r="DU41" s="17">
        <v>0</v>
      </c>
      <c r="DV41" s="17">
        <v>0</v>
      </c>
    </row>
    <row r="42" spans="1:126" x14ac:dyDescent="0.3">
      <c r="A42" s="164" t="s">
        <v>155</v>
      </c>
      <c r="B42" s="8" t="s">
        <v>156</v>
      </c>
      <c r="C42" s="17">
        <v>250</v>
      </c>
      <c r="D42" s="18">
        <f t="shared" si="204"/>
        <v>2.8000000000000001E-2</v>
      </c>
      <c r="E42" s="18">
        <f t="shared" si="205"/>
        <v>3.5999999999999997E-2</v>
      </c>
      <c r="F42" s="18">
        <f t="shared" si="206"/>
        <v>6.8000000000000005E-2</v>
      </c>
      <c r="G42" s="18">
        <f t="shared" si="207"/>
        <v>4.3999999999999997E-2</v>
      </c>
      <c r="H42" s="18">
        <f t="shared" si="208"/>
        <v>5.6000000000000001E-2</v>
      </c>
      <c r="I42" s="18">
        <f t="shared" si="209"/>
        <v>5.6000000000000001E-2</v>
      </c>
      <c r="J42" s="18">
        <f t="shared" si="210"/>
        <v>6.4000000000000001E-2</v>
      </c>
      <c r="K42" s="18">
        <f t="shared" si="211"/>
        <v>5.6000000000000001E-2</v>
      </c>
      <c r="L42" s="18">
        <f t="shared" si="212"/>
        <v>4.3999999999999997E-2</v>
      </c>
      <c r="M42" s="18">
        <f t="shared" si="213"/>
        <v>9.6000000000000002E-2</v>
      </c>
      <c r="N42" s="18">
        <f t="shared" si="214"/>
        <v>5.1999999999999998E-2</v>
      </c>
      <c r="O42" s="18">
        <f t="shared" si="215"/>
        <v>0.06</v>
      </c>
      <c r="P42" s="18">
        <f t="shared" si="216"/>
        <v>0.13200000000000001</v>
      </c>
      <c r="Q42" s="18">
        <f t="shared" si="217"/>
        <v>6.8000000000000005E-2</v>
      </c>
      <c r="R42" s="18">
        <f t="shared" si="218"/>
        <v>0.02</v>
      </c>
      <c r="S42" s="18">
        <f t="shared" si="219"/>
        <v>0.12</v>
      </c>
      <c r="T42" s="18">
        <f t="shared" si="220"/>
        <v>0.156</v>
      </c>
      <c r="U42" s="18">
        <f t="shared" si="220"/>
        <v>0.63600000000000001</v>
      </c>
      <c r="V42" s="18">
        <f t="shared" si="220"/>
        <v>0.20799999999999999</v>
      </c>
      <c r="W42" s="17">
        <f t="shared" si="221"/>
        <v>39</v>
      </c>
      <c r="X42" s="17">
        <f t="shared" si="222"/>
        <v>159</v>
      </c>
      <c r="Y42" s="17">
        <f t="shared" si="223"/>
        <v>52</v>
      </c>
      <c r="Z42" s="17">
        <v>0</v>
      </c>
      <c r="AA42" s="17">
        <v>3</v>
      </c>
      <c r="AB42" s="17">
        <v>1</v>
      </c>
      <c r="AC42" s="17">
        <v>2</v>
      </c>
      <c r="AD42" s="17">
        <v>1</v>
      </c>
      <c r="AE42" s="17">
        <v>2</v>
      </c>
      <c r="AF42" s="17">
        <v>2</v>
      </c>
      <c r="AG42" s="17">
        <v>3</v>
      </c>
      <c r="AH42" s="17">
        <v>0</v>
      </c>
      <c r="AI42" s="17">
        <v>2</v>
      </c>
      <c r="AJ42" s="17">
        <v>2</v>
      </c>
      <c r="AK42" s="17">
        <v>4</v>
      </c>
      <c r="AL42" s="17">
        <v>4</v>
      </c>
      <c r="AM42" s="17">
        <v>1</v>
      </c>
      <c r="AN42" s="17">
        <v>6</v>
      </c>
      <c r="AO42" s="17">
        <v>2</v>
      </c>
      <c r="AP42" s="17">
        <v>4</v>
      </c>
      <c r="AQ42" s="17">
        <v>2</v>
      </c>
      <c r="AR42" s="17">
        <v>1</v>
      </c>
      <c r="AS42" s="17">
        <v>2</v>
      </c>
      <c r="AT42" s="17">
        <v>3</v>
      </c>
      <c r="AU42" s="17">
        <v>1</v>
      </c>
      <c r="AV42" s="17">
        <v>2</v>
      </c>
      <c r="AW42" s="17">
        <v>3</v>
      </c>
      <c r="AX42" s="17">
        <v>5</v>
      </c>
      <c r="AY42" s="17">
        <v>5</v>
      </c>
      <c r="AZ42" s="17">
        <v>0</v>
      </c>
      <c r="BA42" s="17">
        <v>2</v>
      </c>
      <c r="BB42" s="17">
        <v>5</v>
      </c>
      <c r="BC42" s="17">
        <v>2</v>
      </c>
      <c r="BD42" s="17">
        <v>4</v>
      </c>
      <c r="BE42" s="17">
        <v>3</v>
      </c>
      <c r="BF42" s="17">
        <v>3</v>
      </c>
      <c r="BG42" s="17">
        <v>3</v>
      </c>
      <c r="BH42" s="17">
        <v>3</v>
      </c>
      <c r="BI42" s="17">
        <v>2</v>
      </c>
      <c r="BJ42" s="17">
        <v>3</v>
      </c>
      <c r="BK42" s="17">
        <v>2</v>
      </c>
      <c r="BL42" s="17">
        <v>3</v>
      </c>
      <c r="BM42" s="17">
        <v>4</v>
      </c>
      <c r="BN42" s="17">
        <v>1</v>
      </c>
      <c r="BO42" s="17">
        <v>1</v>
      </c>
      <c r="BP42" s="17">
        <v>3</v>
      </c>
      <c r="BQ42" s="17">
        <v>2</v>
      </c>
      <c r="BR42" s="17">
        <v>4</v>
      </c>
      <c r="BS42" s="17">
        <v>7</v>
      </c>
      <c r="BT42" s="17">
        <v>3</v>
      </c>
      <c r="BU42" s="17">
        <v>6</v>
      </c>
      <c r="BV42" s="17">
        <v>3</v>
      </c>
      <c r="BW42" s="17">
        <v>5</v>
      </c>
      <c r="BX42" s="17">
        <v>1</v>
      </c>
      <c r="BY42" s="17">
        <v>2</v>
      </c>
      <c r="BZ42" s="17">
        <v>4</v>
      </c>
      <c r="CA42" s="17">
        <v>4</v>
      </c>
      <c r="CB42" s="17">
        <v>2</v>
      </c>
      <c r="CC42" s="17">
        <v>1</v>
      </c>
      <c r="CD42" s="17">
        <v>1</v>
      </c>
      <c r="CE42" s="17">
        <v>6</v>
      </c>
      <c r="CF42" s="17">
        <v>6</v>
      </c>
      <c r="CG42" s="17">
        <v>1</v>
      </c>
      <c r="CH42" s="17">
        <v>7</v>
      </c>
      <c r="CI42" s="17">
        <v>5</v>
      </c>
      <c r="CJ42" s="17">
        <v>5</v>
      </c>
      <c r="CK42" s="17">
        <v>9</v>
      </c>
      <c r="CL42" s="17">
        <v>7</v>
      </c>
      <c r="CM42" s="17">
        <v>5</v>
      </c>
      <c r="CN42" s="17">
        <v>2</v>
      </c>
      <c r="CO42" s="17">
        <v>4</v>
      </c>
      <c r="CP42" s="17">
        <v>1</v>
      </c>
      <c r="CQ42" s="17">
        <v>5</v>
      </c>
      <c r="CR42" s="17">
        <v>1</v>
      </c>
      <c r="CS42" s="17">
        <v>1</v>
      </c>
      <c r="CT42" s="17">
        <v>0</v>
      </c>
      <c r="CU42" s="17">
        <v>0</v>
      </c>
      <c r="CV42" s="17">
        <v>3</v>
      </c>
      <c r="CW42" s="17">
        <v>2</v>
      </c>
      <c r="CX42" s="17">
        <v>1</v>
      </c>
      <c r="CY42" s="17">
        <v>2</v>
      </c>
      <c r="CZ42" s="17">
        <v>1</v>
      </c>
      <c r="DA42" s="17">
        <v>2</v>
      </c>
      <c r="DB42" s="17">
        <v>7</v>
      </c>
      <c r="DC42" s="17">
        <v>2</v>
      </c>
      <c r="DD42" s="17">
        <v>1</v>
      </c>
      <c r="DE42" s="17">
        <v>4</v>
      </c>
      <c r="DF42" s="17">
        <v>2</v>
      </c>
      <c r="DG42" s="17">
        <v>1</v>
      </c>
      <c r="DH42" s="17">
        <v>0</v>
      </c>
      <c r="DI42" s="17">
        <v>0</v>
      </c>
      <c r="DJ42" s="17">
        <v>1</v>
      </c>
      <c r="DK42" s="17">
        <v>4</v>
      </c>
      <c r="DL42" s="17">
        <v>0</v>
      </c>
      <c r="DM42" s="17">
        <v>0</v>
      </c>
      <c r="DN42" s="17">
        <v>0</v>
      </c>
      <c r="DO42" s="17">
        <v>0</v>
      </c>
      <c r="DP42" s="17">
        <v>0</v>
      </c>
      <c r="DQ42" s="17">
        <v>0</v>
      </c>
      <c r="DR42" s="17">
        <v>0</v>
      </c>
      <c r="DS42" s="17">
        <v>0</v>
      </c>
      <c r="DT42" s="17">
        <v>0</v>
      </c>
      <c r="DU42" s="17">
        <v>0</v>
      </c>
      <c r="DV42" s="17">
        <v>0</v>
      </c>
    </row>
    <row r="43" spans="1:126" x14ac:dyDescent="0.3">
      <c r="A43" s="164" t="s">
        <v>157</v>
      </c>
      <c r="B43" s="8" t="s">
        <v>158</v>
      </c>
      <c r="C43" s="17">
        <v>267</v>
      </c>
      <c r="D43" s="18">
        <f t="shared" si="204"/>
        <v>5.9925093632958802E-2</v>
      </c>
      <c r="E43" s="18">
        <f t="shared" si="205"/>
        <v>7.4906367041198504E-2</v>
      </c>
      <c r="F43" s="18">
        <f t="shared" si="206"/>
        <v>6.741573033707865E-2</v>
      </c>
      <c r="G43" s="18">
        <f t="shared" si="207"/>
        <v>5.6179775280898875E-2</v>
      </c>
      <c r="H43" s="18">
        <f t="shared" si="208"/>
        <v>4.8689138576779027E-2</v>
      </c>
      <c r="I43" s="18">
        <f t="shared" si="209"/>
        <v>4.1198501872659173E-2</v>
      </c>
      <c r="J43" s="18">
        <f t="shared" si="210"/>
        <v>3.7453183520599252E-2</v>
      </c>
      <c r="K43" s="18">
        <f t="shared" si="211"/>
        <v>4.1198501872659173E-2</v>
      </c>
      <c r="L43" s="18">
        <f t="shared" si="212"/>
        <v>0.10112359550561797</v>
      </c>
      <c r="M43" s="18">
        <f t="shared" si="213"/>
        <v>8.98876404494382E-2</v>
      </c>
      <c r="N43" s="18">
        <f t="shared" si="214"/>
        <v>7.8651685393258425E-2</v>
      </c>
      <c r="O43" s="18">
        <f t="shared" si="215"/>
        <v>7.116104868913857E-2</v>
      </c>
      <c r="P43" s="18">
        <f t="shared" si="216"/>
        <v>8.6142322097378279E-2</v>
      </c>
      <c r="Q43" s="18">
        <f t="shared" si="217"/>
        <v>4.49438202247191E-2</v>
      </c>
      <c r="R43" s="18">
        <f t="shared" si="218"/>
        <v>1.8726591760299626E-2</v>
      </c>
      <c r="S43" s="18">
        <f t="shared" si="219"/>
        <v>8.2397003745318345E-2</v>
      </c>
      <c r="T43" s="18">
        <f t="shared" si="220"/>
        <v>0.2247191011235955</v>
      </c>
      <c r="U43" s="18">
        <f t="shared" si="220"/>
        <v>0.6292134831460674</v>
      </c>
      <c r="V43" s="18">
        <f t="shared" si="220"/>
        <v>0.14606741573033707</v>
      </c>
      <c r="W43" s="17">
        <f t="shared" si="221"/>
        <v>60</v>
      </c>
      <c r="X43" s="17">
        <f t="shared" si="222"/>
        <v>168</v>
      </c>
      <c r="Y43" s="17">
        <f t="shared" si="223"/>
        <v>39</v>
      </c>
      <c r="Z43" s="17">
        <v>3</v>
      </c>
      <c r="AA43" s="17">
        <v>3</v>
      </c>
      <c r="AB43" s="17">
        <v>2</v>
      </c>
      <c r="AC43" s="17">
        <v>4</v>
      </c>
      <c r="AD43" s="17">
        <v>4</v>
      </c>
      <c r="AE43" s="17">
        <v>4</v>
      </c>
      <c r="AF43" s="17">
        <v>5</v>
      </c>
      <c r="AG43" s="17">
        <v>3</v>
      </c>
      <c r="AH43" s="17">
        <v>5</v>
      </c>
      <c r="AI43" s="17">
        <v>3</v>
      </c>
      <c r="AJ43" s="17">
        <v>1</v>
      </c>
      <c r="AK43" s="17">
        <v>7</v>
      </c>
      <c r="AL43" s="17">
        <v>2</v>
      </c>
      <c r="AM43" s="17">
        <v>4</v>
      </c>
      <c r="AN43" s="17">
        <v>4</v>
      </c>
      <c r="AO43" s="17">
        <v>4</v>
      </c>
      <c r="AP43" s="17">
        <v>2</v>
      </c>
      <c r="AQ43" s="17">
        <v>4</v>
      </c>
      <c r="AR43" s="17">
        <v>0</v>
      </c>
      <c r="AS43" s="17">
        <v>5</v>
      </c>
      <c r="AT43" s="17">
        <v>1</v>
      </c>
      <c r="AU43" s="17">
        <v>3</v>
      </c>
      <c r="AV43" s="17">
        <v>3</v>
      </c>
      <c r="AW43" s="17">
        <v>3</v>
      </c>
      <c r="AX43" s="17">
        <v>3</v>
      </c>
      <c r="AY43" s="17">
        <v>3</v>
      </c>
      <c r="AZ43" s="17">
        <v>0</v>
      </c>
      <c r="BA43" s="17">
        <v>2</v>
      </c>
      <c r="BB43" s="17">
        <v>4</v>
      </c>
      <c r="BC43" s="17">
        <v>2</v>
      </c>
      <c r="BD43" s="17">
        <v>0</v>
      </c>
      <c r="BE43" s="17">
        <v>0</v>
      </c>
      <c r="BF43" s="17">
        <v>5</v>
      </c>
      <c r="BG43" s="17">
        <v>2</v>
      </c>
      <c r="BH43" s="17">
        <v>3</v>
      </c>
      <c r="BI43" s="17">
        <v>0</v>
      </c>
      <c r="BJ43" s="17">
        <v>2</v>
      </c>
      <c r="BK43" s="17">
        <v>2</v>
      </c>
      <c r="BL43" s="17">
        <v>3</v>
      </c>
      <c r="BM43" s="17">
        <v>4</v>
      </c>
      <c r="BN43" s="17">
        <v>5</v>
      </c>
      <c r="BO43" s="17">
        <v>6</v>
      </c>
      <c r="BP43" s="17">
        <v>4</v>
      </c>
      <c r="BQ43" s="17">
        <v>9</v>
      </c>
      <c r="BR43" s="17">
        <v>3</v>
      </c>
      <c r="BS43" s="17">
        <v>8</v>
      </c>
      <c r="BT43" s="17">
        <v>4</v>
      </c>
      <c r="BU43" s="17">
        <v>2</v>
      </c>
      <c r="BV43" s="17">
        <v>8</v>
      </c>
      <c r="BW43" s="17">
        <v>2</v>
      </c>
      <c r="BX43" s="17">
        <v>9</v>
      </c>
      <c r="BY43" s="17">
        <v>3</v>
      </c>
      <c r="BZ43" s="17">
        <v>6</v>
      </c>
      <c r="CA43" s="17">
        <v>1</v>
      </c>
      <c r="CB43" s="17">
        <v>2</v>
      </c>
      <c r="CC43" s="17">
        <v>6</v>
      </c>
      <c r="CD43" s="17">
        <v>1</v>
      </c>
      <c r="CE43" s="17">
        <v>3</v>
      </c>
      <c r="CF43" s="17">
        <v>6</v>
      </c>
      <c r="CG43" s="17">
        <v>3</v>
      </c>
      <c r="CH43" s="17">
        <v>4</v>
      </c>
      <c r="CI43" s="17">
        <v>3</v>
      </c>
      <c r="CJ43" s="17">
        <v>5</v>
      </c>
      <c r="CK43" s="17">
        <v>5</v>
      </c>
      <c r="CL43" s="17">
        <v>6</v>
      </c>
      <c r="CM43" s="17">
        <v>0</v>
      </c>
      <c r="CN43" s="17">
        <v>3</v>
      </c>
      <c r="CO43" s="17">
        <v>6</v>
      </c>
      <c r="CP43" s="17">
        <v>1</v>
      </c>
      <c r="CQ43" s="17">
        <v>2</v>
      </c>
      <c r="CR43" s="17">
        <v>1</v>
      </c>
      <c r="CS43" s="17">
        <v>1</v>
      </c>
      <c r="CT43" s="17">
        <v>1</v>
      </c>
      <c r="CU43" s="17">
        <v>0</v>
      </c>
      <c r="CV43" s="17">
        <v>2</v>
      </c>
      <c r="CW43" s="17">
        <v>0</v>
      </c>
      <c r="CX43" s="17">
        <v>1</v>
      </c>
      <c r="CY43" s="17">
        <v>3</v>
      </c>
      <c r="CZ43" s="17">
        <v>2</v>
      </c>
      <c r="DA43" s="17">
        <v>2</v>
      </c>
      <c r="DB43" s="17">
        <v>2</v>
      </c>
      <c r="DC43" s="17">
        <v>1</v>
      </c>
      <c r="DD43" s="17">
        <v>0</v>
      </c>
      <c r="DE43" s="17">
        <v>3</v>
      </c>
      <c r="DF43" s="17">
        <v>1</v>
      </c>
      <c r="DG43" s="17">
        <v>0</v>
      </c>
      <c r="DH43" s="17">
        <v>0</v>
      </c>
      <c r="DI43" s="17">
        <v>0</v>
      </c>
      <c r="DJ43" s="17">
        <v>1</v>
      </c>
      <c r="DK43" s="17">
        <v>1</v>
      </c>
      <c r="DL43" s="17">
        <v>2</v>
      </c>
      <c r="DM43" s="17">
        <v>0</v>
      </c>
      <c r="DN43" s="17">
        <v>2</v>
      </c>
      <c r="DO43" s="17">
        <v>1</v>
      </c>
      <c r="DP43" s="17">
        <v>0</v>
      </c>
      <c r="DQ43" s="17">
        <v>0</v>
      </c>
      <c r="DR43" s="17">
        <v>0</v>
      </c>
      <c r="DS43" s="17">
        <v>0</v>
      </c>
      <c r="DT43" s="17">
        <v>0</v>
      </c>
      <c r="DU43" s="17">
        <v>0</v>
      </c>
      <c r="DV43" s="17">
        <v>0</v>
      </c>
    </row>
    <row r="44" spans="1:126" x14ac:dyDescent="0.3">
      <c r="A44" s="164" t="s">
        <v>159</v>
      </c>
      <c r="B44" s="8" t="s">
        <v>160</v>
      </c>
      <c r="C44" s="17">
        <v>2142</v>
      </c>
      <c r="D44" s="18">
        <f t="shared" si="204"/>
        <v>4.80859010270775E-2</v>
      </c>
      <c r="E44" s="18">
        <f t="shared" si="205"/>
        <v>3.9215686274509803E-2</v>
      </c>
      <c r="F44" s="18">
        <f t="shared" si="206"/>
        <v>4.80859010270775E-2</v>
      </c>
      <c r="G44" s="18">
        <f t="shared" si="207"/>
        <v>5.7889822595704951E-2</v>
      </c>
      <c r="H44" s="18">
        <f t="shared" si="208"/>
        <v>3.968253968253968E-2</v>
      </c>
      <c r="I44" s="18">
        <f t="shared" si="209"/>
        <v>5.0887021475256769E-2</v>
      </c>
      <c r="J44" s="18">
        <f t="shared" si="210"/>
        <v>4.9953314659197015E-2</v>
      </c>
      <c r="K44" s="18">
        <f t="shared" si="211"/>
        <v>5.6489262371615313E-2</v>
      </c>
      <c r="L44" s="18">
        <f t="shared" si="212"/>
        <v>6.5826330532212887E-2</v>
      </c>
      <c r="M44" s="18">
        <f t="shared" si="213"/>
        <v>7.0494864612511671E-2</v>
      </c>
      <c r="N44" s="18">
        <f t="shared" si="214"/>
        <v>5.2754435107376284E-2</v>
      </c>
      <c r="O44" s="18">
        <f t="shared" si="215"/>
        <v>6.7693744164332395E-2</v>
      </c>
      <c r="P44" s="18">
        <f t="shared" si="216"/>
        <v>8.5434173669467789E-2</v>
      </c>
      <c r="Q44" s="18">
        <f t="shared" si="217"/>
        <v>7.9365079365079361E-2</v>
      </c>
      <c r="R44" s="18">
        <f t="shared" si="218"/>
        <v>6.4892623716153133E-2</v>
      </c>
      <c r="S44" s="18">
        <f t="shared" si="219"/>
        <v>0.12324929971988796</v>
      </c>
      <c r="T44" s="18">
        <f t="shared" si="220"/>
        <v>0.16013071895424835</v>
      </c>
      <c r="U44" s="18">
        <f t="shared" si="220"/>
        <v>0.57236227824463115</v>
      </c>
      <c r="V44" s="18">
        <f t="shared" si="220"/>
        <v>0.26750700280112044</v>
      </c>
      <c r="W44" s="17">
        <f t="shared" si="221"/>
        <v>343</v>
      </c>
      <c r="X44" s="17">
        <f t="shared" si="222"/>
        <v>1226</v>
      </c>
      <c r="Y44" s="17">
        <f t="shared" si="223"/>
        <v>573</v>
      </c>
      <c r="Z44" s="17">
        <v>23</v>
      </c>
      <c r="AA44" s="17">
        <v>23</v>
      </c>
      <c r="AB44" s="17">
        <v>19</v>
      </c>
      <c r="AC44" s="17">
        <v>22</v>
      </c>
      <c r="AD44" s="17">
        <v>16</v>
      </c>
      <c r="AE44" s="17">
        <v>19</v>
      </c>
      <c r="AF44" s="17">
        <v>18</v>
      </c>
      <c r="AG44" s="17">
        <v>17</v>
      </c>
      <c r="AH44" s="17">
        <v>10</v>
      </c>
      <c r="AI44" s="17">
        <v>20</v>
      </c>
      <c r="AJ44" s="17">
        <v>21</v>
      </c>
      <c r="AK44" s="17">
        <v>21</v>
      </c>
      <c r="AL44" s="17">
        <v>23</v>
      </c>
      <c r="AM44" s="17">
        <v>23</v>
      </c>
      <c r="AN44" s="17">
        <v>15</v>
      </c>
      <c r="AO44" s="17">
        <v>34</v>
      </c>
      <c r="AP44" s="17">
        <v>19</v>
      </c>
      <c r="AQ44" s="17">
        <v>29</v>
      </c>
      <c r="AR44" s="17">
        <v>23</v>
      </c>
      <c r="AS44" s="17">
        <v>19</v>
      </c>
      <c r="AT44" s="17">
        <v>11</v>
      </c>
      <c r="AU44" s="17">
        <v>15</v>
      </c>
      <c r="AV44" s="17">
        <v>18</v>
      </c>
      <c r="AW44" s="17">
        <v>19</v>
      </c>
      <c r="AX44" s="17">
        <v>22</v>
      </c>
      <c r="AY44" s="17">
        <v>26</v>
      </c>
      <c r="AZ44" s="17">
        <v>20</v>
      </c>
      <c r="BA44" s="17">
        <v>19</v>
      </c>
      <c r="BB44" s="17">
        <v>21</v>
      </c>
      <c r="BC44" s="17">
        <v>23</v>
      </c>
      <c r="BD44" s="17">
        <v>33</v>
      </c>
      <c r="BE44" s="17">
        <v>15</v>
      </c>
      <c r="BF44" s="17">
        <v>21</v>
      </c>
      <c r="BG44" s="17">
        <v>19</v>
      </c>
      <c r="BH44" s="17">
        <v>19</v>
      </c>
      <c r="BI44" s="17">
        <v>24</v>
      </c>
      <c r="BJ44" s="17">
        <v>19</v>
      </c>
      <c r="BK44" s="17">
        <v>27</v>
      </c>
      <c r="BL44" s="17">
        <v>21</v>
      </c>
      <c r="BM44" s="17">
        <v>30</v>
      </c>
      <c r="BN44" s="17">
        <v>28</v>
      </c>
      <c r="BO44" s="17">
        <v>25</v>
      </c>
      <c r="BP44" s="17">
        <v>29</v>
      </c>
      <c r="BQ44" s="17">
        <v>30</v>
      </c>
      <c r="BR44" s="17">
        <v>29</v>
      </c>
      <c r="BS44" s="17">
        <v>28</v>
      </c>
      <c r="BT44" s="17">
        <v>34</v>
      </c>
      <c r="BU44" s="17">
        <v>33</v>
      </c>
      <c r="BV44" s="17">
        <v>26</v>
      </c>
      <c r="BW44" s="17">
        <v>30</v>
      </c>
      <c r="BX44" s="17">
        <v>25</v>
      </c>
      <c r="BY44" s="17">
        <v>13</v>
      </c>
      <c r="BZ44" s="17">
        <v>18</v>
      </c>
      <c r="CA44" s="17">
        <v>28</v>
      </c>
      <c r="CB44" s="17">
        <v>29</v>
      </c>
      <c r="CC44" s="17">
        <v>24</v>
      </c>
      <c r="CD44" s="17">
        <v>20</v>
      </c>
      <c r="CE44" s="17">
        <v>34</v>
      </c>
      <c r="CF44" s="17">
        <v>33</v>
      </c>
      <c r="CG44" s="17">
        <v>34</v>
      </c>
      <c r="CH44" s="17">
        <v>20</v>
      </c>
      <c r="CI44" s="17">
        <v>27</v>
      </c>
      <c r="CJ44" s="17">
        <v>39</v>
      </c>
      <c r="CK44" s="17">
        <v>54</v>
      </c>
      <c r="CL44" s="17">
        <v>43</v>
      </c>
      <c r="CM44" s="17">
        <v>34</v>
      </c>
      <c r="CN44" s="17">
        <v>43</v>
      </c>
      <c r="CO44" s="17">
        <v>36</v>
      </c>
      <c r="CP44" s="17">
        <v>28</v>
      </c>
      <c r="CQ44" s="17">
        <v>29</v>
      </c>
      <c r="CR44" s="17">
        <v>39</v>
      </c>
      <c r="CS44" s="17">
        <v>30</v>
      </c>
      <c r="CT44" s="17">
        <v>26</v>
      </c>
      <c r="CU44" s="17">
        <v>18</v>
      </c>
      <c r="CV44" s="17">
        <v>26</v>
      </c>
      <c r="CW44" s="17">
        <v>30</v>
      </c>
      <c r="CX44" s="17">
        <v>15</v>
      </c>
      <c r="CY44" s="17">
        <v>20</v>
      </c>
      <c r="CZ44" s="17">
        <v>23</v>
      </c>
      <c r="DA44" s="17">
        <v>13</v>
      </c>
      <c r="DB44" s="17">
        <v>23</v>
      </c>
      <c r="DC44" s="17">
        <v>20</v>
      </c>
      <c r="DD44" s="17">
        <v>20</v>
      </c>
      <c r="DE44" s="17">
        <v>17</v>
      </c>
      <c r="DF44" s="17">
        <v>13</v>
      </c>
      <c r="DG44" s="17">
        <v>12</v>
      </c>
      <c r="DH44" s="17">
        <v>7</v>
      </c>
      <c r="DI44" s="17">
        <v>8</v>
      </c>
      <c r="DJ44" s="17">
        <v>7</v>
      </c>
      <c r="DK44" s="17">
        <v>5</v>
      </c>
      <c r="DL44" s="17">
        <v>9</v>
      </c>
      <c r="DM44" s="17">
        <v>8</v>
      </c>
      <c r="DN44" s="17">
        <v>6</v>
      </c>
      <c r="DO44" s="17">
        <v>2</v>
      </c>
      <c r="DP44" s="17">
        <v>3</v>
      </c>
      <c r="DQ44" s="17">
        <v>1</v>
      </c>
      <c r="DR44" s="17">
        <v>0</v>
      </c>
      <c r="DS44" s="17">
        <v>0</v>
      </c>
      <c r="DT44" s="17">
        <v>0</v>
      </c>
      <c r="DU44" s="17">
        <v>1</v>
      </c>
      <c r="DV44" s="17">
        <v>1</v>
      </c>
    </row>
    <row r="45" spans="1:126" x14ac:dyDescent="0.3">
      <c r="A45" s="164" t="s">
        <v>161</v>
      </c>
      <c r="B45" s="8" t="s">
        <v>162</v>
      </c>
      <c r="C45" s="17">
        <v>243</v>
      </c>
      <c r="D45" s="18">
        <f t="shared" ref="D45:D50" si="224">SUM(Z45:AD45)/C45</f>
        <v>6.584362139917696E-2</v>
      </c>
      <c r="E45" s="18">
        <f t="shared" ref="E45:E50" si="225">SUM(AE45:AI45)/C45</f>
        <v>4.9382716049382713E-2</v>
      </c>
      <c r="F45" s="18">
        <f t="shared" ref="F45:F50" si="226">SUM(AJ45:AN45)/C45</f>
        <v>6.584362139917696E-2</v>
      </c>
      <c r="G45" s="18">
        <f t="shared" ref="G45:G50" si="227">SUM(AO45:AS45)/C45</f>
        <v>6.1728395061728392E-2</v>
      </c>
      <c r="H45" s="18">
        <f t="shared" ref="H45:H50" si="228">SUM(AT45:AX45)/C45</f>
        <v>2.0576131687242798E-2</v>
      </c>
      <c r="I45" s="18">
        <f t="shared" ref="I45:I50" si="229">SUM(AY45:BC45)/C45</f>
        <v>3.7037037037037035E-2</v>
      </c>
      <c r="J45" s="18">
        <f t="shared" ref="J45:J50" si="230">SUM(BD45:BH45)/C45</f>
        <v>4.1152263374485597E-2</v>
      </c>
      <c r="K45" s="18">
        <f t="shared" ref="K45:K50" si="231">SUM(BI45:BM45)/C45</f>
        <v>6.9958847736625515E-2</v>
      </c>
      <c r="L45" s="18">
        <f t="shared" ref="L45:L50" si="232">SUM(BN45:BR45)/C45</f>
        <v>6.9958847736625515E-2</v>
      </c>
      <c r="M45" s="18">
        <f t="shared" ref="M45:M50" si="233">SUM(BS45:BW45)/C45</f>
        <v>0.13168724279835392</v>
      </c>
      <c r="N45" s="18">
        <f t="shared" ref="N45:N50" si="234">SUM(BX45:CB45)/C45</f>
        <v>6.9958847736625515E-2</v>
      </c>
      <c r="O45" s="18">
        <f t="shared" ref="O45:O50" si="235">SUM(CC45:CG45)/C45</f>
        <v>7.407407407407407E-2</v>
      </c>
      <c r="P45" s="18">
        <f t="shared" ref="P45:P50" si="236">SUM(CH45:CL45)/C45</f>
        <v>8.6419753086419748E-2</v>
      </c>
      <c r="Q45" s="18">
        <f t="shared" ref="Q45:Q50" si="237">SUM(CM45:CQ45)/C45</f>
        <v>5.7613168724279837E-2</v>
      </c>
      <c r="R45" s="18">
        <f t="shared" ref="R45:R50" si="238">SUM(CR45:CV45)/C45</f>
        <v>4.1152263374485597E-2</v>
      </c>
      <c r="S45" s="18">
        <f t="shared" ref="S45:S50" si="239">SUM(CW45:DV45)/C45</f>
        <v>5.7613168724279837E-2</v>
      </c>
      <c r="T45" s="18">
        <f t="shared" ref="T45:V50" si="240">W45/$C45</f>
        <v>0.20576131687242799</v>
      </c>
      <c r="U45" s="18">
        <f t="shared" si="240"/>
        <v>0.63786008230452673</v>
      </c>
      <c r="V45" s="18">
        <f t="shared" si="240"/>
        <v>0.15637860082304528</v>
      </c>
      <c r="W45" s="17">
        <f t="shared" ref="W45:W50" si="241">SUM(Z45:AP45)</f>
        <v>50</v>
      </c>
      <c r="X45" s="17">
        <f t="shared" ref="X45:X50" si="242">SUM(AQ45:CL45)</f>
        <v>155</v>
      </c>
      <c r="Y45" s="17">
        <f t="shared" ref="Y45:Y50" si="243">SUM(CM45:DV45)</f>
        <v>38</v>
      </c>
      <c r="Z45" s="17">
        <v>5</v>
      </c>
      <c r="AA45" s="17">
        <v>2</v>
      </c>
      <c r="AB45" s="17">
        <v>3</v>
      </c>
      <c r="AC45" s="17">
        <v>1</v>
      </c>
      <c r="AD45" s="17">
        <v>5</v>
      </c>
      <c r="AE45" s="17">
        <v>4</v>
      </c>
      <c r="AF45" s="17">
        <v>2</v>
      </c>
      <c r="AG45" s="17">
        <v>0</v>
      </c>
      <c r="AH45" s="17">
        <v>2</v>
      </c>
      <c r="AI45" s="17">
        <v>4</v>
      </c>
      <c r="AJ45" s="17">
        <v>1</v>
      </c>
      <c r="AK45" s="17">
        <v>4</v>
      </c>
      <c r="AL45" s="17">
        <v>2</v>
      </c>
      <c r="AM45" s="17">
        <v>3</v>
      </c>
      <c r="AN45" s="17">
        <v>6</v>
      </c>
      <c r="AO45" s="17">
        <v>2</v>
      </c>
      <c r="AP45" s="17">
        <v>4</v>
      </c>
      <c r="AQ45" s="17">
        <v>1</v>
      </c>
      <c r="AR45" s="17">
        <v>5</v>
      </c>
      <c r="AS45" s="17">
        <v>3</v>
      </c>
      <c r="AT45" s="17">
        <v>1</v>
      </c>
      <c r="AU45" s="17">
        <v>1</v>
      </c>
      <c r="AV45" s="17">
        <v>1</v>
      </c>
      <c r="AW45" s="17">
        <v>2</v>
      </c>
      <c r="AX45" s="17">
        <v>0</v>
      </c>
      <c r="AY45" s="17">
        <v>4</v>
      </c>
      <c r="AZ45" s="17">
        <v>1</v>
      </c>
      <c r="BA45" s="17">
        <v>1</v>
      </c>
      <c r="BB45" s="17">
        <v>2</v>
      </c>
      <c r="BC45" s="17">
        <v>1</v>
      </c>
      <c r="BD45" s="17">
        <v>1</v>
      </c>
      <c r="BE45" s="17">
        <v>5</v>
      </c>
      <c r="BF45" s="17">
        <v>1</v>
      </c>
      <c r="BG45" s="17">
        <v>0</v>
      </c>
      <c r="BH45" s="17">
        <v>3</v>
      </c>
      <c r="BI45" s="17">
        <v>1</v>
      </c>
      <c r="BJ45" s="17">
        <v>2</v>
      </c>
      <c r="BK45" s="17">
        <v>3</v>
      </c>
      <c r="BL45" s="17">
        <v>4</v>
      </c>
      <c r="BM45" s="17">
        <v>7</v>
      </c>
      <c r="BN45" s="17">
        <v>3</v>
      </c>
      <c r="BO45" s="17">
        <v>5</v>
      </c>
      <c r="BP45" s="17">
        <v>5</v>
      </c>
      <c r="BQ45" s="17">
        <v>3</v>
      </c>
      <c r="BR45" s="17">
        <v>1</v>
      </c>
      <c r="BS45" s="17">
        <v>8</v>
      </c>
      <c r="BT45" s="17">
        <v>4</v>
      </c>
      <c r="BU45" s="17">
        <v>7</v>
      </c>
      <c r="BV45" s="17">
        <v>7</v>
      </c>
      <c r="BW45" s="17">
        <v>6</v>
      </c>
      <c r="BX45" s="17">
        <v>2</v>
      </c>
      <c r="BY45" s="17">
        <v>2</v>
      </c>
      <c r="BZ45" s="17">
        <v>5</v>
      </c>
      <c r="CA45" s="17">
        <v>5</v>
      </c>
      <c r="CB45" s="17">
        <v>3</v>
      </c>
      <c r="CC45" s="17">
        <v>2</v>
      </c>
      <c r="CD45" s="17">
        <v>3</v>
      </c>
      <c r="CE45" s="17">
        <v>4</v>
      </c>
      <c r="CF45" s="17">
        <v>4</v>
      </c>
      <c r="CG45" s="17">
        <v>5</v>
      </c>
      <c r="CH45" s="17">
        <v>1</v>
      </c>
      <c r="CI45" s="17">
        <v>1</v>
      </c>
      <c r="CJ45" s="17">
        <v>4</v>
      </c>
      <c r="CK45" s="17">
        <v>7</v>
      </c>
      <c r="CL45" s="17">
        <v>8</v>
      </c>
      <c r="CM45" s="17">
        <v>3</v>
      </c>
      <c r="CN45" s="17">
        <v>1</v>
      </c>
      <c r="CO45" s="17">
        <v>4</v>
      </c>
      <c r="CP45" s="17">
        <v>2</v>
      </c>
      <c r="CQ45" s="17">
        <v>4</v>
      </c>
      <c r="CR45" s="17">
        <v>1</v>
      </c>
      <c r="CS45" s="17">
        <v>2</v>
      </c>
      <c r="CT45" s="17">
        <v>3</v>
      </c>
      <c r="CU45" s="17">
        <v>4</v>
      </c>
      <c r="CV45" s="17">
        <v>0</v>
      </c>
      <c r="CW45" s="17">
        <v>2</v>
      </c>
      <c r="CX45" s="17">
        <v>5</v>
      </c>
      <c r="CY45" s="17">
        <v>0</v>
      </c>
      <c r="CZ45" s="17">
        <v>1</v>
      </c>
      <c r="DA45" s="17">
        <v>2</v>
      </c>
      <c r="DB45" s="17">
        <v>1</v>
      </c>
      <c r="DC45" s="17">
        <v>0</v>
      </c>
      <c r="DD45" s="17">
        <v>1</v>
      </c>
      <c r="DE45" s="17">
        <v>1</v>
      </c>
      <c r="DF45" s="17">
        <v>0</v>
      </c>
      <c r="DG45" s="17">
        <v>0</v>
      </c>
      <c r="DH45" s="17">
        <v>0</v>
      </c>
      <c r="DI45" s="17">
        <v>1</v>
      </c>
      <c r="DJ45" s="17">
        <v>0</v>
      </c>
      <c r="DK45" s="17">
        <v>0</v>
      </c>
      <c r="DL45" s="17">
        <v>0</v>
      </c>
      <c r="DM45" s="17">
        <v>0</v>
      </c>
      <c r="DN45" s="17">
        <v>0</v>
      </c>
      <c r="DO45" s="17">
        <v>0</v>
      </c>
      <c r="DP45" s="17">
        <v>0</v>
      </c>
      <c r="DQ45" s="17">
        <v>0</v>
      </c>
      <c r="DR45" s="17">
        <v>0</v>
      </c>
      <c r="DS45" s="17">
        <v>0</v>
      </c>
      <c r="DT45" s="17">
        <v>0</v>
      </c>
      <c r="DU45" s="17">
        <v>0</v>
      </c>
      <c r="DV45" s="17">
        <v>0</v>
      </c>
    </row>
    <row r="46" spans="1:126" x14ac:dyDescent="0.3">
      <c r="A46" s="164" t="s">
        <v>163</v>
      </c>
      <c r="B46" s="8" t="s">
        <v>164</v>
      </c>
      <c r="C46" s="17">
        <v>711</v>
      </c>
      <c r="D46" s="18">
        <f t="shared" si="224"/>
        <v>6.3291139240506333E-2</v>
      </c>
      <c r="E46" s="18">
        <f t="shared" si="225"/>
        <v>7.1729957805907171E-2</v>
      </c>
      <c r="F46" s="18">
        <f t="shared" si="226"/>
        <v>5.7665260196905765E-2</v>
      </c>
      <c r="G46" s="18">
        <f t="shared" si="227"/>
        <v>5.4852320675105488E-2</v>
      </c>
      <c r="H46" s="18">
        <f t="shared" si="228"/>
        <v>4.6413502109704644E-2</v>
      </c>
      <c r="I46" s="18">
        <f t="shared" si="229"/>
        <v>4.7819971870604779E-2</v>
      </c>
      <c r="J46" s="18">
        <f t="shared" si="230"/>
        <v>5.7665260196905765E-2</v>
      </c>
      <c r="K46" s="18">
        <f t="shared" si="231"/>
        <v>6.7510548523206745E-2</v>
      </c>
      <c r="L46" s="18">
        <f t="shared" si="232"/>
        <v>7.7355836849507739E-2</v>
      </c>
      <c r="M46" s="18">
        <f t="shared" si="233"/>
        <v>8.0168776371308023E-2</v>
      </c>
      <c r="N46" s="18">
        <f t="shared" si="234"/>
        <v>7.8762306610407881E-2</v>
      </c>
      <c r="O46" s="18">
        <f t="shared" si="235"/>
        <v>6.4697609001406475E-2</v>
      </c>
      <c r="P46" s="18">
        <f t="shared" si="236"/>
        <v>7.5949367088607597E-2</v>
      </c>
      <c r="Q46" s="18">
        <f t="shared" si="237"/>
        <v>5.2039381153305204E-2</v>
      </c>
      <c r="R46" s="18">
        <f t="shared" si="238"/>
        <v>4.0787623066104076E-2</v>
      </c>
      <c r="S46" s="18">
        <f t="shared" si="239"/>
        <v>6.3291139240506333E-2</v>
      </c>
      <c r="T46" s="18">
        <f t="shared" si="240"/>
        <v>0.21237693389592124</v>
      </c>
      <c r="U46" s="18">
        <f t="shared" si="240"/>
        <v>0.63150492264416314</v>
      </c>
      <c r="V46" s="18">
        <f t="shared" si="240"/>
        <v>0.15611814345991562</v>
      </c>
      <c r="W46" s="17">
        <f t="shared" si="241"/>
        <v>151</v>
      </c>
      <c r="X46" s="17">
        <f t="shared" si="242"/>
        <v>449</v>
      </c>
      <c r="Y46" s="17">
        <f t="shared" si="243"/>
        <v>111</v>
      </c>
      <c r="Z46" s="17">
        <v>7</v>
      </c>
      <c r="AA46" s="17">
        <v>8</v>
      </c>
      <c r="AB46" s="17">
        <v>11</v>
      </c>
      <c r="AC46" s="17">
        <v>12</v>
      </c>
      <c r="AD46" s="17">
        <v>7</v>
      </c>
      <c r="AE46" s="17">
        <v>7</v>
      </c>
      <c r="AF46" s="17">
        <v>7</v>
      </c>
      <c r="AG46" s="17">
        <v>12</v>
      </c>
      <c r="AH46" s="17">
        <v>10</v>
      </c>
      <c r="AI46" s="17">
        <v>15</v>
      </c>
      <c r="AJ46" s="17">
        <v>6</v>
      </c>
      <c r="AK46" s="17">
        <v>4</v>
      </c>
      <c r="AL46" s="17">
        <v>14</v>
      </c>
      <c r="AM46" s="17">
        <v>7</v>
      </c>
      <c r="AN46" s="17">
        <v>10</v>
      </c>
      <c r="AO46" s="17">
        <v>7</v>
      </c>
      <c r="AP46" s="17">
        <v>7</v>
      </c>
      <c r="AQ46" s="17">
        <v>15</v>
      </c>
      <c r="AR46" s="17">
        <v>4</v>
      </c>
      <c r="AS46" s="17">
        <v>6</v>
      </c>
      <c r="AT46" s="17">
        <v>9</v>
      </c>
      <c r="AU46" s="17">
        <v>0</v>
      </c>
      <c r="AV46" s="17">
        <v>8</v>
      </c>
      <c r="AW46" s="17">
        <v>10</v>
      </c>
      <c r="AX46" s="17">
        <v>6</v>
      </c>
      <c r="AY46" s="17">
        <v>6</v>
      </c>
      <c r="AZ46" s="17">
        <v>3</v>
      </c>
      <c r="BA46" s="17">
        <v>7</v>
      </c>
      <c r="BB46" s="17">
        <v>9</v>
      </c>
      <c r="BC46" s="17">
        <v>9</v>
      </c>
      <c r="BD46" s="17">
        <v>9</v>
      </c>
      <c r="BE46" s="17">
        <v>11</v>
      </c>
      <c r="BF46" s="17">
        <v>7</v>
      </c>
      <c r="BG46" s="17">
        <v>10</v>
      </c>
      <c r="BH46" s="17">
        <v>4</v>
      </c>
      <c r="BI46" s="17">
        <v>8</v>
      </c>
      <c r="BJ46" s="17">
        <v>4</v>
      </c>
      <c r="BK46" s="17">
        <v>12</v>
      </c>
      <c r="BL46" s="17">
        <v>12</v>
      </c>
      <c r="BM46" s="17">
        <v>12</v>
      </c>
      <c r="BN46" s="17">
        <v>10</v>
      </c>
      <c r="BO46" s="17">
        <v>6</v>
      </c>
      <c r="BP46" s="17">
        <v>22</v>
      </c>
      <c r="BQ46" s="17">
        <v>7</v>
      </c>
      <c r="BR46" s="17">
        <v>10</v>
      </c>
      <c r="BS46" s="17">
        <v>11</v>
      </c>
      <c r="BT46" s="17">
        <v>6</v>
      </c>
      <c r="BU46" s="17">
        <v>13</v>
      </c>
      <c r="BV46" s="17">
        <v>8</v>
      </c>
      <c r="BW46" s="17">
        <v>19</v>
      </c>
      <c r="BX46" s="17">
        <v>11</v>
      </c>
      <c r="BY46" s="17">
        <v>15</v>
      </c>
      <c r="BZ46" s="17">
        <v>9</v>
      </c>
      <c r="CA46" s="17">
        <v>9</v>
      </c>
      <c r="CB46" s="17">
        <v>12</v>
      </c>
      <c r="CC46" s="17">
        <v>11</v>
      </c>
      <c r="CD46" s="17">
        <v>12</v>
      </c>
      <c r="CE46" s="17">
        <v>8</v>
      </c>
      <c r="CF46" s="17">
        <v>7</v>
      </c>
      <c r="CG46" s="17">
        <v>8</v>
      </c>
      <c r="CH46" s="17">
        <v>13</v>
      </c>
      <c r="CI46" s="17">
        <v>13</v>
      </c>
      <c r="CJ46" s="17">
        <v>11</v>
      </c>
      <c r="CK46" s="17">
        <v>10</v>
      </c>
      <c r="CL46" s="17">
        <v>7</v>
      </c>
      <c r="CM46" s="17">
        <v>13</v>
      </c>
      <c r="CN46" s="17">
        <v>6</v>
      </c>
      <c r="CO46" s="17">
        <v>9</v>
      </c>
      <c r="CP46" s="17">
        <v>6</v>
      </c>
      <c r="CQ46" s="17">
        <v>3</v>
      </c>
      <c r="CR46" s="17">
        <v>4</v>
      </c>
      <c r="CS46" s="17">
        <v>5</v>
      </c>
      <c r="CT46" s="17">
        <v>2</v>
      </c>
      <c r="CU46" s="17">
        <v>9</v>
      </c>
      <c r="CV46" s="17">
        <v>9</v>
      </c>
      <c r="CW46" s="17">
        <v>6</v>
      </c>
      <c r="CX46" s="17">
        <v>11</v>
      </c>
      <c r="CY46" s="17">
        <v>0</v>
      </c>
      <c r="CZ46" s="17">
        <v>1</v>
      </c>
      <c r="DA46" s="17">
        <v>5</v>
      </c>
      <c r="DB46" s="17">
        <v>2</v>
      </c>
      <c r="DC46" s="17">
        <v>3</v>
      </c>
      <c r="DD46" s="17">
        <v>1</v>
      </c>
      <c r="DE46" s="17">
        <v>3</v>
      </c>
      <c r="DF46" s="17">
        <v>3</v>
      </c>
      <c r="DG46" s="17">
        <v>1</v>
      </c>
      <c r="DH46" s="17">
        <v>2</v>
      </c>
      <c r="DI46" s="17">
        <v>1</v>
      </c>
      <c r="DJ46" s="17">
        <v>2</v>
      </c>
      <c r="DK46" s="17">
        <v>2</v>
      </c>
      <c r="DL46" s="17">
        <v>0</v>
      </c>
      <c r="DM46" s="17">
        <v>1</v>
      </c>
      <c r="DN46" s="17">
        <v>0</v>
      </c>
      <c r="DO46" s="17">
        <v>0</v>
      </c>
      <c r="DP46" s="17">
        <v>0</v>
      </c>
      <c r="DQ46" s="17">
        <v>0</v>
      </c>
      <c r="DR46" s="17">
        <v>0</v>
      </c>
      <c r="DS46" s="17">
        <v>1</v>
      </c>
      <c r="DT46" s="17">
        <v>0</v>
      </c>
      <c r="DU46" s="17">
        <v>0</v>
      </c>
      <c r="DV46" s="17">
        <v>0</v>
      </c>
    </row>
    <row r="47" spans="1:126" x14ac:dyDescent="0.3">
      <c r="A47" s="164" t="s">
        <v>165</v>
      </c>
      <c r="B47" s="8" t="s">
        <v>166</v>
      </c>
      <c r="C47" s="17">
        <v>603</v>
      </c>
      <c r="D47" s="18">
        <f t="shared" si="224"/>
        <v>4.3117744610281922E-2</v>
      </c>
      <c r="E47" s="18">
        <f t="shared" si="225"/>
        <v>5.4726368159203981E-2</v>
      </c>
      <c r="F47" s="18">
        <f t="shared" si="226"/>
        <v>5.9701492537313432E-2</v>
      </c>
      <c r="G47" s="18">
        <f t="shared" si="227"/>
        <v>4.809286898839138E-2</v>
      </c>
      <c r="H47" s="18">
        <f t="shared" si="228"/>
        <v>4.3117744610281922E-2</v>
      </c>
      <c r="I47" s="18">
        <f t="shared" si="229"/>
        <v>3.8142620232172471E-2</v>
      </c>
      <c r="J47" s="18">
        <f t="shared" si="230"/>
        <v>3.8142620232172471E-2</v>
      </c>
      <c r="K47" s="18">
        <f t="shared" si="231"/>
        <v>5.306799336650083E-2</v>
      </c>
      <c r="L47" s="18">
        <f t="shared" si="232"/>
        <v>7.9601990049751242E-2</v>
      </c>
      <c r="M47" s="18">
        <f t="shared" si="233"/>
        <v>8.2918739635157543E-2</v>
      </c>
      <c r="N47" s="18">
        <f t="shared" si="234"/>
        <v>9.7844112769485903E-2</v>
      </c>
      <c r="O47" s="18">
        <f t="shared" si="235"/>
        <v>8.7893864013267001E-2</v>
      </c>
      <c r="P47" s="18">
        <f t="shared" si="236"/>
        <v>7.9601990049751242E-2</v>
      </c>
      <c r="Q47" s="18">
        <f t="shared" si="237"/>
        <v>6.4676616915422883E-2</v>
      </c>
      <c r="R47" s="18">
        <f t="shared" si="238"/>
        <v>4.975124378109453E-2</v>
      </c>
      <c r="S47" s="18">
        <f t="shared" si="239"/>
        <v>7.9601990049751242E-2</v>
      </c>
      <c r="T47" s="18">
        <f t="shared" si="240"/>
        <v>0.17910447761194029</v>
      </c>
      <c r="U47" s="18">
        <f t="shared" si="240"/>
        <v>0.62686567164179108</v>
      </c>
      <c r="V47" s="18">
        <f t="shared" si="240"/>
        <v>0.19402985074626866</v>
      </c>
      <c r="W47" s="17">
        <f t="shared" si="241"/>
        <v>108</v>
      </c>
      <c r="X47" s="17">
        <f t="shared" si="242"/>
        <v>378</v>
      </c>
      <c r="Y47" s="17">
        <f t="shared" si="243"/>
        <v>117</v>
      </c>
      <c r="Z47" s="17">
        <v>4</v>
      </c>
      <c r="AA47" s="17">
        <v>3</v>
      </c>
      <c r="AB47" s="17">
        <v>6</v>
      </c>
      <c r="AC47" s="17">
        <v>7</v>
      </c>
      <c r="AD47" s="17">
        <v>6</v>
      </c>
      <c r="AE47" s="17">
        <v>6</v>
      </c>
      <c r="AF47" s="17">
        <v>5</v>
      </c>
      <c r="AG47" s="17">
        <v>7</v>
      </c>
      <c r="AH47" s="17">
        <v>7</v>
      </c>
      <c r="AI47" s="17">
        <v>8</v>
      </c>
      <c r="AJ47" s="17">
        <v>4</v>
      </c>
      <c r="AK47" s="17">
        <v>4</v>
      </c>
      <c r="AL47" s="17">
        <v>13</v>
      </c>
      <c r="AM47" s="17">
        <v>9</v>
      </c>
      <c r="AN47" s="17">
        <v>6</v>
      </c>
      <c r="AO47" s="17">
        <v>7</v>
      </c>
      <c r="AP47" s="17">
        <v>6</v>
      </c>
      <c r="AQ47" s="17">
        <v>7</v>
      </c>
      <c r="AR47" s="17">
        <v>4</v>
      </c>
      <c r="AS47" s="17">
        <v>5</v>
      </c>
      <c r="AT47" s="17">
        <v>2</v>
      </c>
      <c r="AU47" s="17">
        <v>5</v>
      </c>
      <c r="AV47" s="17">
        <v>9</v>
      </c>
      <c r="AW47" s="17">
        <v>3</v>
      </c>
      <c r="AX47" s="17">
        <v>7</v>
      </c>
      <c r="AY47" s="17">
        <v>4</v>
      </c>
      <c r="AZ47" s="17">
        <v>4</v>
      </c>
      <c r="BA47" s="17">
        <v>7</v>
      </c>
      <c r="BB47" s="17">
        <v>4</v>
      </c>
      <c r="BC47" s="17">
        <v>4</v>
      </c>
      <c r="BD47" s="17">
        <v>6</v>
      </c>
      <c r="BE47" s="17">
        <v>2</v>
      </c>
      <c r="BF47" s="17">
        <v>3</v>
      </c>
      <c r="BG47" s="17">
        <v>2</v>
      </c>
      <c r="BH47" s="17">
        <v>10</v>
      </c>
      <c r="BI47" s="17">
        <v>1</v>
      </c>
      <c r="BJ47" s="17">
        <v>11</v>
      </c>
      <c r="BK47" s="17">
        <v>4</v>
      </c>
      <c r="BL47" s="17">
        <v>6</v>
      </c>
      <c r="BM47" s="17">
        <v>10</v>
      </c>
      <c r="BN47" s="17">
        <v>13</v>
      </c>
      <c r="BO47" s="17">
        <v>8</v>
      </c>
      <c r="BP47" s="17">
        <v>13</v>
      </c>
      <c r="BQ47" s="17">
        <v>8</v>
      </c>
      <c r="BR47" s="17">
        <v>6</v>
      </c>
      <c r="BS47" s="17">
        <v>6</v>
      </c>
      <c r="BT47" s="17">
        <v>14</v>
      </c>
      <c r="BU47" s="17">
        <v>11</v>
      </c>
      <c r="BV47" s="17">
        <v>11</v>
      </c>
      <c r="BW47" s="17">
        <v>8</v>
      </c>
      <c r="BX47" s="17">
        <v>15</v>
      </c>
      <c r="BY47" s="17">
        <v>13</v>
      </c>
      <c r="BZ47" s="17">
        <v>5</v>
      </c>
      <c r="CA47" s="17">
        <v>11</v>
      </c>
      <c r="CB47" s="17">
        <v>15</v>
      </c>
      <c r="CC47" s="17">
        <v>15</v>
      </c>
      <c r="CD47" s="17">
        <v>5</v>
      </c>
      <c r="CE47" s="17">
        <v>13</v>
      </c>
      <c r="CF47" s="17">
        <v>11</v>
      </c>
      <c r="CG47" s="17">
        <v>9</v>
      </c>
      <c r="CH47" s="17">
        <v>11</v>
      </c>
      <c r="CI47" s="17">
        <v>9</v>
      </c>
      <c r="CJ47" s="17">
        <v>10</v>
      </c>
      <c r="CK47" s="17">
        <v>10</v>
      </c>
      <c r="CL47" s="17">
        <v>8</v>
      </c>
      <c r="CM47" s="17">
        <v>8</v>
      </c>
      <c r="CN47" s="17">
        <v>13</v>
      </c>
      <c r="CO47" s="17">
        <v>4</v>
      </c>
      <c r="CP47" s="17">
        <v>9</v>
      </c>
      <c r="CQ47" s="17">
        <v>5</v>
      </c>
      <c r="CR47" s="17">
        <v>5</v>
      </c>
      <c r="CS47" s="17">
        <v>9</v>
      </c>
      <c r="CT47" s="17">
        <v>3</v>
      </c>
      <c r="CU47" s="17">
        <v>6</v>
      </c>
      <c r="CV47" s="17">
        <v>7</v>
      </c>
      <c r="CW47" s="17">
        <v>2</v>
      </c>
      <c r="CX47" s="17">
        <v>7</v>
      </c>
      <c r="CY47" s="17">
        <v>7</v>
      </c>
      <c r="CZ47" s="17">
        <v>1</v>
      </c>
      <c r="DA47" s="17">
        <v>2</v>
      </c>
      <c r="DB47" s="17">
        <v>3</v>
      </c>
      <c r="DC47" s="17">
        <v>6</v>
      </c>
      <c r="DD47" s="17">
        <v>4</v>
      </c>
      <c r="DE47" s="17">
        <v>2</v>
      </c>
      <c r="DF47" s="17">
        <v>3</v>
      </c>
      <c r="DG47" s="17">
        <v>1</v>
      </c>
      <c r="DH47" s="17">
        <v>2</v>
      </c>
      <c r="DI47" s="17">
        <v>0</v>
      </c>
      <c r="DJ47" s="17">
        <v>5</v>
      </c>
      <c r="DK47" s="17">
        <v>1</v>
      </c>
      <c r="DL47" s="17">
        <v>1</v>
      </c>
      <c r="DM47" s="17">
        <v>1</v>
      </c>
      <c r="DN47" s="17">
        <v>0</v>
      </c>
      <c r="DO47" s="17">
        <v>0</v>
      </c>
      <c r="DP47" s="17">
        <v>0</v>
      </c>
      <c r="DQ47" s="17">
        <v>0</v>
      </c>
      <c r="DR47" s="17">
        <v>0</v>
      </c>
      <c r="DS47" s="17">
        <v>0</v>
      </c>
      <c r="DT47" s="17">
        <v>0</v>
      </c>
      <c r="DU47" s="17">
        <v>0</v>
      </c>
      <c r="DV47" s="17">
        <v>0</v>
      </c>
    </row>
    <row r="48" spans="1:126" x14ac:dyDescent="0.3">
      <c r="A48" s="164" t="s">
        <v>167</v>
      </c>
      <c r="B48" s="8" t="s">
        <v>168</v>
      </c>
      <c r="C48" s="17">
        <v>241</v>
      </c>
      <c r="D48" s="18">
        <f t="shared" si="224"/>
        <v>4.1493775933609957E-2</v>
      </c>
      <c r="E48" s="18">
        <f t="shared" si="225"/>
        <v>5.8091286307053944E-2</v>
      </c>
      <c r="F48" s="18">
        <f t="shared" si="226"/>
        <v>5.3941908713692949E-2</v>
      </c>
      <c r="G48" s="18">
        <f t="shared" si="227"/>
        <v>5.3941908713692949E-2</v>
      </c>
      <c r="H48" s="18">
        <f t="shared" si="228"/>
        <v>1.2448132780082987E-2</v>
      </c>
      <c r="I48" s="18">
        <f t="shared" si="229"/>
        <v>4.1493775933609957E-2</v>
      </c>
      <c r="J48" s="18">
        <f t="shared" si="230"/>
        <v>2.9045643153526972E-2</v>
      </c>
      <c r="K48" s="18">
        <f t="shared" si="231"/>
        <v>2.4896265560165973E-2</v>
      </c>
      <c r="L48" s="18">
        <f t="shared" si="232"/>
        <v>6.6390041493775934E-2</v>
      </c>
      <c r="M48" s="18">
        <f t="shared" si="233"/>
        <v>7.4688796680497924E-2</v>
      </c>
      <c r="N48" s="18">
        <f t="shared" si="234"/>
        <v>9.9585062240663894E-2</v>
      </c>
      <c r="O48" s="18">
        <f t="shared" si="235"/>
        <v>7.4688796680497924E-2</v>
      </c>
      <c r="P48" s="18">
        <f t="shared" si="236"/>
        <v>0.11203319502074689</v>
      </c>
      <c r="Q48" s="18">
        <f t="shared" si="237"/>
        <v>8.7136929460580909E-2</v>
      </c>
      <c r="R48" s="18">
        <f t="shared" si="238"/>
        <v>9.5435684647302899E-2</v>
      </c>
      <c r="S48" s="18">
        <f t="shared" si="239"/>
        <v>7.4688796680497924E-2</v>
      </c>
      <c r="T48" s="18">
        <f t="shared" si="240"/>
        <v>0.17842323651452283</v>
      </c>
      <c r="U48" s="18">
        <f t="shared" si="240"/>
        <v>0.56431535269709543</v>
      </c>
      <c r="V48" s="18">
        <f t="shared" si="240"/>
        <v>0.25726141078838172</v>
      </c>
      <c r="W48" s="17">
        <f t="shared" si="241"/>
        <v>43</v>
      </c>
      <c r="X48" s="17">
        <f t="shared" si="242"/>
        <v>136</v>
      </c>
      <c r="Y48" s="17">
        <f t="shared" si="243"/>
        <v>62</v>
      </c>
      <c r="Z48" s="17">
        <v>2</v>
      </c>
      <c r="AA48" s="17">
        <v>4</v>
      </c>
      <c r="AB48" s="17">
        <v>1</v>
      </c>
      <c r="AC48" s="17">
        <v>2</v>
      </c>
      <c r="AD48" s="17">
        <v>1</v>
      </c>
      <c r="AE48" s="17">
        <v>2</v>
      </c>
      <c r="AF48" s="17">
        <v>2</v>
      </c>
      <c r="AG48" s="17">
        <v>3</v>
      </c>
      <c r="AH48" s="17">
        <v>5</v>
      </c>
      <c r="AI48" s="17">
        <v>2</v>
      </c>
      <c r="AJ48" s="17">
        <v>3</v>
      </c>
      <c r="AK48" s="17">
        <v>4</v>
      </c>
      <c r="AL48" s="17">
        <v>2</v>
      </c>
      <c r="AM48" s="17">
        <v>1</v>
      </c>
      <c r="AN48" s="17">
        <v>3</v>
      </c>
      <c r="AO48" s="17">
        <v>4</v>
      </c>
      <c r="AP48" s="17">
        <v>2</v>
      </c>
      <c r="AQ48" s="17">
        <v>3</v>
      </c>
      <c r="AR48" s="17">
        <v>2</v>
      </c>
      <c r="AS48" s="17">
        <v>2</v>
      </c>
      <c r="AT48" s="17">
        <v>1</v>
      </c>
      <c r="AU48" s="17">
        <v>0</v>
      </c>
      <c r="AV48" s="17">
        <v>0</v>
      </c>
      <c r="AW48" s="17">
        <v>2</v>
      </c>
      <c r="AX48" s="17">
        <v>0</v>
      </c>
      <c r="AY48" s="17">
        <v>3</v>
      </c>
      <c r="AZ48" s="17">
        <v>0</v>
      </c>
      <c r="BA48" s="17">
        <v>2</v>
      </c>
      <c r="BB48" s="17">
        <v>3</v>
      </c>
      <c r="BC48" s="17">
        <v>2</v>
      </c>
      <c r="BD48" s="17">
        <v>3</v>
      </c>
      <c r="BE48" s="17">
        <v>1</v>
      </c>
      <c r="BF48" s="17">
        <v>1</v>
      </c>
      <c r="BG48" s="17">
        <v>0</v>
      </c>
      <c r="BH48" s="17">
        <v>2</v>
      </c>
      <c r="BI48" s="17">
        <v>0</v>
      </c>
      <c r="BJ48" s="17">
        <v>2</v>
      </c>
      <c r="BK48" s="17">
        <v>1</v>
      </c>
      <c r="BL48" s="17">
        <v>2</v>
      </c>
      <c r="BM48" s="17">
        <v>1</v>
      </c>
      <c r="BN48" s="17">
        <v>4</v>
      </c>
      <c r="BO48" s="17">
        <v>3</v>
      </c>
      <c r="BP48" s="17">
        <v>1</v>
      </c>
      <c r="BQ48" s="17">
        <v>4</v>
      </c>
      <c r="BR48" s="17">
        <v>4</v>
      </c>
      <c r="BS48" s="17">
        <v>4</v>
      </c>
      <c r="BT48" s="17">
        <v>4</v>
      </c>
      <c r="BU48" s="17">
        <v>2</v>
      </c>
      <c r="BV48" s="17">
        <v>4</v>
      </c>
      <c r="BW48" s="17">
        <v>4</v>
      </c>
      <c r="BX48" s="17">
        <v>3</v>
      </c>
      <c r="BY48" s="17">
        <v>5</v>
      </c>
      <c r="BZ48" s="17">
        <v>4</v>
      </c>
      <c r="CA48" s="17">
        <v>6</v>
      </c>
      <c r="CB48" s="17">
        <v>6</v>
      </c>
      <c r="CC48" s="17">
        <v>4</v>
      </c>
      <c r="CD48" s="17">
        <v>2</v>
      </c>
      <c r="CE48" s="17">
        <v>4</v>
      </c>
      <c r="CF48" s="17">
        <v>4</v>
      </c>
      <c r="CG48" s="17">
        <v>4</v>
      </c>
      <c r="CH48" s="17">
        <v>1</v>
      </c>
      <c r="CI48" s="17">
        <v>5</v>
      </c>
      <c r="CJ48" s="17">
        <v>8</v>
      </c>
      <c r="CK48" s="17">
        <v>6</v>
      </c>
      <c r="CL48" s="17">
        <v>7</v>
      </c>
      <c r="CM48" s="17">
        <v>5</v>
      </c>
      <c r="CN48" s="17">
        <v>3</v>
      </c>
      <c r="CO48" s="17">
        <v>1</v>
      </c>
      <c r="CP48" s="17">
        <v>6</v>
      </c>
      <c r="CQ48" s="17">
        <v>6</v>
      </c>
      <c r="CR48" s="17">
        <v>5</v>
      </c>
      <c r="CS48" s="17">
        <v>6</v>
      </c>
      <c r="CT48" s="17">
        <v>4</v>
      </c>
      <c r="CU48" s="17">
        <v>2</v>
      </c>
      <c r="CV48" s="17">
        <v>6</v>
      </c>
      <c r="CW48" s="17">
        <v>3</v>
      </c>
      <c r="CX48" s="17">
        <v>3</v>
      </c>
      <c r="CY48" s="17">
        <v>3</v>
      </c>
      <c r="CZ48" s="17">
        <v>3</v>
      </c>
      <c r="DA48" s="17">
        <v>1</v>
      </c>
      <c r="DB48" s="17">
        <v>0</v>
      </c>
      <c r="DC48" s="17">
        <v>1</v>
      </c>
      <c r="DD48" s="17">
        <v>1</v>
      </c>
      <c r="DE48" s="17">
        <v>1</v>
      </c>
      <c r="DF48" s="17">
        <v>0</v>
      </c>
      <c r="DG48" s="17">
        <v>1</v>
      </c>
      <c r="DH48" s="17">
        <v>1</v>
      </c>
      <c r="DI48" s="17">
        <v>0</v>
      </c>
      <c r="DJ48" s="17">
        <v>0</v>
      </c>
      <c r="DK48" s="17">
        <v>0</v>
      </c>
      <c r="DL48" s="17">
        <v>0</v>
      </c>
      <c r="DM48" s="17">
        <v>0</v>
      </c>
      <c r="DN48" s="17">
        <v>0</v>
      </c>
      <c r="DO48" s="17">
        <v>0</v>
      </c>
      <c r="DP48" s="17">
        <v>0</v>
      </c>
      <c r="DQ48" s="17">
        <v>0</v>
      </c>
      <c r="DR48" s="17">
        <v>0</v>
      </c>
      <c r="DS48" s="17">
        <v>0</v>
      </c>
      <c r="DT48" s="17">
        <v>0</v>
      </c>
      <c r="DU48" s="17">
        <v>0</v>
      </c>
      <c r="DV48" s="17">
        <v>0</v>
      </c>
    </row>
    <row r="49" spans="1:126" x14ac:dyDescent="0.3">
      <c r="A49" s="164" t="s">
        <v>169</v>
      </c>
      <c r="B49" s="8" t="s">
        <v>170</v>
      </c>
      <c r="C49" s="17">
        <v>494</v>
      </c>
      <c r="D49" s="18">
        <f t="shared" si="224"/>
        <v>5.2631578947368418E-2</v>
      </c>
      <c r="E49" s="18">
        <f t="shared" si="225"/>
        <v>6.4777327935222673E-2</v>
      </c>
      <c r="F49" s="18">
        <f t="shared" si="226"/>
        <v>6.6801619433198386E-2</v>
      </c>
      <c r="G49" s="18">
        <f t="shared" si="227"/>
        <v>3.0364372469635626E-2</v>
      </c>
      <c r="H49" s="18">
        <f t="shared" si="228"/>
        <v>3.4412955465587043E-2</v>
      </c>
      <c r="I49" s="18">
        <f t="shared" si="229"/>
        <v>3.4412955465587043E-2</v>
      </c>
      <c r="J49" s="18">
        <f t="shared" si="230"/>
        <v>3.0364372469635626E-2</v>
      </c>
      <c r="K49" s="18">
        <f t="shared" si="231"/>
        <v>5.4655870445344132E-2</v>
      </c>
      <c r="L49" s="18">
        <f t="shared" si="232"/>
        <v>7.28744939271255E-2</v>
      </c>
      <c r="M49" s="18">
        <f t="shared" si="233"/>
        <v>6.8825910931174086E-2</v>
      </c>
      <c r="N49" s="18">
        <f t="shared" si="234"/>
        <v>6.4777327935222673E-2</v>
      </c>
      <c r="O49" s="18">
        <f t="shared" si="235"/>
        <v>0.10728744939271255</v>
      </c>
      <c r="P49" s="18">
        <f t="shared" si="236"/>
        <v>0.12955465587044535</v>
      </c>
      <c r="Q49" s="18">
        <f t="shared" si="237"/>
        <v>7.6923076923076927E-2</v>
      </c>
      <c r="R49" s="18">
        <f t="shared" si="238"/>
        <v>4.8582995951417005E-2</v>
      </c>
      <c r="S49" s="18">
        <f t="shared" si="239"/>
        <v>6.2753036437246959E-2</v>
      </c>
      <c r="T49" s="18">
        <f t="shared" si="240"/>
        <v>0.19028340080971659</v>
      </c>
      <c r="U49" s="18">
        <f t="shared" si="240"/>
        <v>0.62145748987854255</v>
      </c>
      <c r="V49" s="18">
        <f t="shared" si="240"/>
        <v>0.18825910931174089</v>
      </c>
      <c r="W49" s="17">
        <f t="shared" si="241"/>
        <v>94</v>
      </c>
      <c r="X49" s="17">
        <f t="shared" si="242"/>
        <v>307</v>
      </c>
      <c r="Y49" s="17">
        <f t="shared" si="243"/>
        <v>93</v>
      </c>
      <c r="Z49" s="17">
        <v>6</v>
      </c>
      <c r="AA49" s="17">
        <v>3</v>
      </c>
      <c r="AB49" s="17">
        <v>2</v>
      </c>
      <c r="AC49" s="17">
        <v>5</v>
      </c>
      <c r="AD49" s="17">
        <v>10</v>
      </c>
      <c r="AE49" s="17">
        <v>5</v>
      </c>
      <c r="AF49" s="17">
        <v>7</v>
      </c>
      <c r="AG49" s="17">
        <v>8</v>
      </c>
      <c r="AH49" s="17">
        <v>9</v>
      </c>
      <c r="AI49" s="17">
        <v>3</v>
      </c>
      <c r="AJ49" s="17">
        <v>6</v>
      </c>
      <c r="AK49" s="17">
        <v>10</v>
      </c>
      <c r="AL49" s="17">
        <v>8</v>
      </c>
      <c r="AM49" s="17">
        <v>4</v>
      </c>
      <c r="AN49" s="17">
        <v>5</v>
      </c>
      <c r="AO49" s="17">
        <v>3</v>
      </c>
      <c r="AP49" s="17">
        <v>0</v>
      </c>
      <c r="AQ49" s="17">
        <v>7</v>
      </c>
      <c r="AR49" s="17">
        <v>2</v>
      </c>
      <c r="AS49" s="17">
        <v>3</v>
      </c>
      <c r="AT49" s="17">
        <v>4</v>
      </c>
      <c r="AU49" s="17">
        <v>2</v>
      </c>
      <c r="AV49" s="17">
        <v>6</v>
      </c>
      <c r="AW49" s="17">
        <v>0</v>
      </c>
      <c r="AX49" s="17">
        <v>5</v>
      </c>
      <c r="AY49" s="17">
        <v>2</v>
      </c>
      <c r="AZ49" s="17">
        <v>4</v>
      </c>
      <c r="BA49" s="17">
        <v>2</v>
      </c>
      <c r="BB49" s="17">
        <v>3</v>
      </c>
      <c r="BC49" s="17">
        <v>6</v>
      </c>
      <c r="BD49" s="17">
        <v>2</v>
      </c>
      <c r="BE49" s="17">
        <v>2</v>
      </c>
      <c r="BF49" s="17">
        <v>2</v>
      </c>
      <c r="BG49" s="17">
        <v>4</v>
      </c>
      <c r="BH49" s="17">
        <v>5</v>
      </c>
      <c r="BI49" s="17">
        <v>6</v>
      </c>
      <c r="BJ49" s="17">
        <v>5</v>
      </c>
      <c r="BK49" s="17">
        <v>7</v>
      </c>
      <c r="BL49" s="17">
        <v>4</v>
      </c>
      <c r="BM49" s="17">
        <v>5</v>
      </c>
      <c r="BN49" s="17">
        <v>4</v>
      </c>
      <c r="BO49" s="17">
        <v>3</v>
      </c>
      <c r="BP49" s="17">
        <v>10</v>
      </c>
      <c r="BQ49" s="17">
        <v>12</v>
      </c>
      <c r="BR49" s="17">
        <v>7</v>
      </c>
      <c r="BS49" s="17">
        <v>2</v>
      </c>
      <c r="BT49" s="17">
        <v>8</v>
      </c>
      <c r="BU49" s="17">
        <v>12</v>
      </c>
      <c r="BV49" s="17">
        <v>6</v>
      </c>
      <c r="BW49" s="17">
        <v>6</v>
      </c>
      <c r="BX49" s="17">
        <v>8</v>
      </c>
      <c r="BY49" s="17">
        <v>4</v>
      </c>
      <c r="BZ49" s="17">
        <v>8</v>
      </c>
      <c r="CA49" s="17">
        <v>7</v>
      </c>
      <c r="CB49" s="17">
        <v>5</v>
      </c>
      <c r="CC49" s="17">
        <v>11</v>
      </c>
      <c r="CD49" s="17">
        <v>7</v>
      </c>
      <c r="CE49" s="17">
        <v>9</v>
      </c>
      <c r="CF49" s="17">
        <v>12</v>
      </c>
      <c r="CG49" s="17">
        <v>14</v>
      </c>
      <c r="CH49" s="17">
        <v>11</v>
      </c>
      <c r="CI49" s="17">
        <v>11</v>
      </c>
      <c r="CJ49" s="17">
        <v>13</v>
      </c>
      <c r="CK49" s="17">
        <v>16</v>
      </c>
      <c r="CL49" s="17">
        <v>13</v>
      </c>
      <c r="CM49" s="17">
        <v>5</v>
      </c>
      <c r="CN49" s="17">
        <v>8</v>
      </c>
      <c r="CO49" s="17">
        <v>15</v>
      </c>
      <c r="CP49" s="17">
        <v>6</v>
      </c>
      <c r="CQ49" s="17">
        <v>4</v>
      </c>
      <c r="CR49" s="17">
        <v>5</v>
      </c>
      <c r="CS49" s="17">
        <v>7</v>
      </c>
      <c r="CT49" s="17">
        <v>5</v>
      </c>
      <c r="CU49" s="17">
        <v>3</v>
      </c>
      <c r="CV49" s="17">
        <v>4</v>
      </c>
      <c r="CW49" s="17">
        <v>2</v>
      </c>
      <c r="CX49" s="17">
        <v>2</v>
      </c>
      <c r="CY49" s="17">
        <v>2</v>
      </c>
      <c r="CZ49" s="17">
        <v>4</v>
      </c>
      <c r="DA49" s="17">
        <v>1</v>
      </c>
      <c r="DB49" s="17">
        <v>5</v>
      </c>
      <c r="DC49" s="17">
        <v>1</v>
      </c>
      <c r="DD49" s="17">
        <v>3</v>
      </c>
      <c r="DE49" s="17">
        <v>2</v>
      </c>
      <c r="DF49" s="17">
        <v>1</v>
      </c>
      <c r="DG49" s="17">
        <v>1</v>
      </c>
      <c r="DH49" s="17">
        <v>0</v>
      </c>
      <c r="DI49" s="17">
        <v>1</v>
      </c>
      <c r="DJ49" s="17">
        <v>2</v>
      </c>
      <c r="DK49" s="17">
        <v>0</v>
      </c>
      <c r="DL49" s="17">
        <v>0</v>
      </c>
      <c r="DM49" s="17">
        <v>2</v>
      </c>
      <c r="DN49" s="17">
        <v>0</v>
      </c>
      <c r="DO49" s="17">
        <v>0</v>
      </c>
      <c r="DP49" s="17">
        <v>1</v>
      </c>
      <c r="DQ49" s="17">
        <v>0</v>
      </c>
      <c r="DR49" s="17">
        <v>0</v>
      </c>
      <c r="DS49" s="17">
        <v>1</v>
      </c>
      <c r="DT49" s="17">
        <v>0</v>
      </c>
      <c r="DU49" s="17">
        <v>0</v>
      </c>
      <c r="DV49" s="17">
        <v>0</v>
      </c>
    </row>
    <row r="50" spans="1:126" x14ac:dyDescent="0.3">
      <c r="A50" s="164" t="s">
        <v>171</v>
      </c>
      <c r="B50" s="8" t="s">
        <v>172</v>
      </c>
      <c r="C50" s="17">
        <v>127</v>
      </c>
      <c r="D50" s="18">
        <f t="shared" si="224"/>
        <v>1.5748031496062992E-2</v>
      </c>
      <c r="E50" s="18">
        <f t="shared" si="225"/>
        <v>7.874015748031496E-3</v>
      </c>
      <c r="F50" s="18">
        <f t="shared" si="226"/>
        <v>4.7244094488188976E-2</v>
      </c>
      <c r="G50" s="18">
        <f t="shared" si="227"/>
        <v>6.2992125984251968E-2</v>
      </c>
      <c r="H50" s="18">
        <f t="shared" si="228"/>
        <v>7.0866141732283464E-2</v>
      </c>
      <c r="I50" s="18">
        <f t="shared" si="229"/>
        <v>2.3622047244094488E-2</v>
      </c>
      <c r="J50" s="18">
        <f t="shared" si="230"/>
        <v>2.3622047244094488E-2</v>
      </c>
      <c r="K50" s="18">
        <f t="shared" si="231"/>
        <v>3.937007874015748E-2</v>
      </c>
      <c r="L50" s="18">
        <f t="shared" si="232"/>
        <v>3.937007874015748E-2</v>
      </c>
      <c r="M50" s="18">
        <f t="shared" si="233"/>
        <v>8.6614173228346455E-2</v>
      </c>
      <c r="N50" s="18">
        <f t="shared" si="234"/>
        <v>0.11811023622047244</v>
      </c>
      <c r="O50" s="18">
        <f t="shared" si="235"/>
        <v>8.6614173228346455E-2</v>
      </c>
      <c r="P50" s="18">
        <f t="shared" si="236"/>
        <v>0.14960629921259844</v>
      </c>
      <c r="Q50" s="18">
        <f t="shared" si="237"/>
        <v>8.6614173228346455E-2</v>
      </c>
      <c r="R50" s="18">
        <f t="shared" si="238"/>
        <v>3.1496062992125984E-2</v>
      </c>
      <c r="S50" s="18">
        <f t="shared" si="239"/>
        <v>0.11023622047244094</v>
      </c>
      <c r="T50" s="18">
        <f t="shared" si="240"/>
        <v>0.11023622047244094</v>
      </c>
      <c r="U50" s="18">
        <f t="shared" si="240"/>
        <v>0.66141732283464572</v>
      </c>
      <c r="V50" s="18">
        <f t="shared" si="240"/>
        <v>0.2283464566929134</v>
      </c>
      <c r="W50" s="17">
        <f t="shared" si="241"/>
        <v>14</v>
      </c>
      <c r="X50" s="17">
        <f t="shared" si="242"/>
        <v>84</v>
      </c>
      <c r="Y50" s="17">
        <f t="shared" si="243"/>
        <v>29</v>
      </c>
      <c r="Z50" s="17">
        <v>0</v>
      </c>
      <c r="AA50" s="17">
        <v>1</v>
      </c>
      <c r="AB50" s="17">
        <v>0</v>
      </c>
      <c r="AC50" s="17">
        <v>0</v>
      </c>
      <c r="AD50" s="17">
        <v>1</v>
      </c>
      <c r="AE50" s="17">
        <v>0</v>
      </c>
      <c r="AF50" s="17">
        <v>0</v>
      </c>
      <c r="AG50" s="17">
        <v>1</v>
      </c>
      <c r="AH50" s="17">
        <v>0</v>
      </c>
      <c r="AI50" s="17">
        <v>0</v>
      </c>
      <c r="AJ50" s="17">
        <v>0</v>
      </c>
      <c r="AK50" s="17">
        <v>2</v>
      </c>
      <c r="AL50" s="17">
        <v>2</v>
      </c>
      <c r="AM50" s="17">
        <v>0</v>
      </c>
      <c r="AN50" s="17">
        <v>2</v>
      </c>
      <c r="AO50" s="17">
        <v>3</v>
      </c>
      <c r="AP50" s="17">
        <v>2</v>
      </c>
      <c r="AQ50" s="17">
        <v>0</v>
      </c>
      <c r="AR50" s="17">
        <v>2</v>
      </c>
      <c r="AS50" s="17">
        <v>1</v>
      </c>
      <c r="AT50" s="17">
        <v>3</v>
      </c>
      <c r="AU50" s="17">
        <v>2</v>
      </c>
      <c r="AV50" s="17">
        <v>1</v>
      </c>
      <c r="AW50" s="17">
        <v>3</v>
      </c>
      <c r="AX50" s="17">
        <v>0</v>
      </c>
      <c r="AY50" s="17">
        <v>2</v>
      </c>
      <c r="AZ50" s="17">
        <v>0</v>
      </c>
      <c r="BA50" s="17">
        <v>0</v>
      </c>
      <c r="BB50" s="17">
        <v>1</v>
      </c>
      <c r="BC50" s="17">
        <v>0</v>
      </c>
      <c r="BD50" s="17">
        <v>1</v>
      </c>
      <c r="BE50" s="17">
        <v>1</v>
      </c>
      <c r="BF50" s="17">
        <v>0</v>
      </c>
      <c r="BG50" s="17">
        <v>0</v>
      </c>
      <c r="BH50" s="17">
        <v>1</v>
      </c>
      <c r="BI50" s="17">
        <v>0</v>
      </c>
      <c r="BJ50" s="17">
        <v>1</v>
      </c>
      <c r="BK50" s="17">
        <v>1</v>
      </c>
      <c r="BL50" s="17">
        <v>1</v>
      </c>
      <c r="BM50" s="17">
        <v>2</v>
      </c>
      <c r="BN50" s="17">
        <v>0</v>
      </c>
      <c r="BO50" s="17">
        <v>0</v>
      </c>
      <c r="BP50" s="17">
        <v>0</v>
      </c>
      <c r="BQ50" s="17">
        <v>5</v>
      </c>
      <c r="BR50" s="17">
        <v>0</v>
      </c>
      <c r="BS50" s="17">
        <v>1</v>
      </c>
      <c r="BT50" s="17">
        <v>3</v>
      </c>
      <c r="BU50" s="17">
        <v>1</v>
      </c>
      <c r="BV50" s="17">
        <v>5</v>
      </c>
      <c r="BW50" s="17">
        <v>1</v>
      </c>
      <c r="BX50" s="17">
        <v>5</v>
      </c>
      <c r="BY50" s="17">
        <v>3</v>
      </c>
      <c r="BZ50" s="17">
        <v>0</v>
      </c>
      <c r="CA50" s="17">
        <v>4</v>
      </c>
      <c r="CB50" s="17">
        <v>3</v>
      </c>
      <c r="CC50" s="17">
        <v>0</v>
      </c>
      <c r="CD50" s="17">
        <v>1</v>
      </c>
      <c r="CE50" s="17">
        <v>3</v>
      </c>
      <c r="CF50" s="17">
        <v>1</v>
      </c>
      <c r="CG50" s="17">
        <v>6</v>
      </c>
      <c r="CH50" s="17">
        <v>2</v>
      </c>
      <c r="CI50" s="17">
        <v>4</v>
      </c>
      <c r="CJ50" s="17">
        <v>4</v>
      </c>
      <c r="CK50" s="17">
        <v>6</v>
      </c>
      <c r="CL50" s="17">
        <v>3</v>
      </c>
      <c r="CM50" s="17">
        <v>2</v>
      </c>
      <c r="CN50" s="17">
        <v>2</v>
      </c>
      <c r="CO50" s="17">
        <v>2</v>
      </c>
      <c r="CP50" s="17">
        <v>4</v>
      </c>
      <c r="CQ50" s="17">
        <v>1</v>
      </c>
      <c r="CR50" s="17">
        <v>1</v>
      </c>
      <c r="CS50" s="17">
        <v>2</v>
      </c>
      <c r="CT50" s="17">
        <v>1</v>
      </c>
      <c r="CU50" s="17">
        <v>0</v>
      </c>
      <c r="CV50" s="17">
        <v>0</v>
      </c>
      <c r="CW50" s="17">
        <v>1</v>
      </c>
      <c r="CX50" s="17">
        <v>1</v>
      </c>
      <c r="CY50" s="17">
        <v>0</v>
      </c>
      <c r="CZ50" s="17">
        <v>2</v>
      </c>
      <c r="DA50" s="17">
        <v>2</v>
      </c>
      <c r="DB50" s="17">
        <v>3</v>
      </c>
      <c r="DC50" s="17">
        <v>0</v>
      </c>
      <c r="DD50" s="17">
        <v>2</v>
      </c>
      <c r="DE50" s="17">
        <v>0</v>
      </c>
      <c r="DF50" s="17">
        <v>1</v>
      </c>
      <c r="DG50" s="17">
        <v>0</v>
      </c>
      <c r="DH50" s="17">
        <v>0</v>
      </c>
      <c r="DI50" s="17">
        <v>0</v>
      </c>
      <c r="DJ50" s="17">
        <v>0</v>
      </c>
      <c r="DK50" s="17">
        <v>1</v>
      </c>
      <c r="DL50" s="17">
        <v>0</v>
      </c>
      <c r="DM50" s="17">
        <v>1</v>
      </c>
      <c r="DN50" s="17">
        <v>0</v>
      </c>
      <c r="DO50" s="17">
        <v>0</v>
      </c>
      <c r="DP50" s="17">
        <v>0</v>
      </c>
      <c r="DQ50" s="17">
        <v>0</v>
      </c>
      <c r="DR50" s="17">
        <v>0</v>
      </c>
      <c r="DS50" s="17">
        <v>0</v>
      </c>
      <c r="DT50" s="17">
        <v>0</v>
      </c>
      <c r="DU50" s="17">
        <v>0</v>
      </c>
      <c r="DV50" s="17">
        <v>0</v>
      </c>
    </row>
    <row r="51" spans="1:126" x14ac:dyDescent="0.3">
      <c r="A51" s="164" t="s">
        <v>173</v>
      </c>
      <c r="B51" s="8" t="s">
        <v>174</v>
      </c>
      <c r="C51" s="17">
        <v>309</v>
      </c>
      <c r="D51" s="18">
        <f>SUM(Z51:AD51)/C51</f>
        <v>4.8543689320388349E-2</v>
      </c>
      <c r="E51" s="18">
        <f>SUM(AE51:AI51)/C51</f>
        <v>3.8834951456310676E-2</v>
      </c>
      <c r="F51" s="18">
        <f>SUM(AJ51:AN51)/C51</f>
        <v>3.8834951456310676E-2</v>
      </c>
      <c r="G51" s="18">
        <f>SUM(AO51:AS51)/C51</f>
        <v>4.2071197411003236E-2</v>
      </c>
      <c r="H51" s="18">
        <f>SUM(AT51:AX51)/C51</f>
        <v>2.9126213592233011E-2</v>
      </c>
      <c r="I51" s="18">
        <f>SUM(AY51:BC51)/C51</f>
        <v>3.2362459546925564E-2</v>
      </c>
      <c r="J51" s="18">
        <f>SUM(BD51:BH51)/C51</f>
        <v>3.2362459546925564E-2</v>
      </c>
      <c r="K51" s="18">
        <f>SUM(BI51:BM51)/C51</f>
        <v>5.8252427184466021E-2</v>
      </c>
      <c r="L51" s="18">
        <f>SUM(BN51:BR51)/C51</f>
        <v>5.8252427184466021E-2</v>
      </c>
      <c r="M51" s="18">
        <f>SUM(BS51:BW51)/C51</f>
        <v>0.10679611650485436</v>
      </c>
      <c r="N51" s="18">
        <f>SUM(BX51:CB51)/C51</f>
        <v>9.7087378640776698E-2</v>
      </c>
      <c r="O51" s="18">
        <f>SUM(CC51:CG51)/C51</f>
        <v>5.5016181229773461E-2</v>
      </c>
      <c r="P51" s="18">
        <f>SUM(CH51:CL51)/C51</f>
        <v>0.11326860841423948</v>
      </c>
      <c r="Q51" s="18">
        <f>SUM(CM51:CQ51)/C51</f>
        <v>9.7087378640776698E-2</v>
      </c>
      <c r="R51" s="18">
        <f>SUM(CR51:CV51)/C51</f>
        <v>6.1488673139158574E-2</v>
      </c>
      <c r="S51" s="18">
        <f>SUM(CW51:DV51)/C51</f>
        <v>9.0614886731391592E-2</v>
      </c>
      <c r="T51" s="18">
        <f t="shared" ref="T51:V51" si="244">W51/$C51</f>
        <v>0.13915857605177995</v>
      </c>
      <c r="U51" s="18">
        <f t="shared" si="244"/>
        <v>0.61165048543689315</v>
      </c>
      <c r="V51" s="18">
        <f t="shared" si="244"/>
        <v>0.24919093851132687</v>
      </c>
      <c r="W51" s="17">
        <f>SUM(Z51:AP51)</f>
        <v>43</v>
      </c>
      <c r="X51" s="17">
        <f>SUM(AQ51:CL51)</f>
        <v>189</v>
      </c>
      <c r="Y51" s="17">
        <f>SUM(CM51:DV51)</f>
        <v>77</v>
      </c>
      <c r="Z51" s="17">
        <v>2</v>
      </c>
      <c r="AA51" s="17">
        <v>2</v>
      </c>
      <c r="AB51" s="17">
        <v>1</v>
      </c>
      <c r="AC51" s="17">
        <v>6</v>
      </c>
      <c r="AD51" s="17">
        <v>4</v>
      </c>
      <c r="AE51" s="17">
        <v>1</v>
      </c>
      <c r="AF51" s="17">
        <v>5</v>
      </c>
      <c r="AG51" s="17">
        <v>1</v>
      </c>
      <c r="AH51" s="17">
        <v>4</v>
      </c>
      <c r="AI51" s="17">
        <v>1</v>
      </c>
      <c r="AJ51" s="17">
        <v>4</v>
      </c>
      <c r="AK51" s="17">
        <v>2</v>
      </c>
      <c r="AL51" s="17">
        <v>2</v>
      </c>
      <c r="AM51" s="17">
        <v>3</v>
      </c>
      <c r="AN51" s="17">
        <v>1</v>
      </c>
      <c r="AO51" s="17">
        <v>2</v>
      </c>
      <c r="AP51" s="17">
        <v>2</v>
      </c>
      <c r="AQ51" s="17">
        <v>3</v>
      </c>
      <c r="AR51" s="17">
        <v>3</v>
      </c>
      <c r="AS51" s="17">
        <v>3</v>
      </c>
      <c r="AT51" s="17">
        <v>3</v>
      </c>
      <c r="AU51" s="17">
        <v>0</v>
      </c>
      <c r="AV51" s="17">
        <v>1</v>
      </c>
      <c r="AW51" s="17">
        <v>5</v>
      </c>
      <c r="AX51" s="17">
        <v>0</v>
      </c>
      <c r="AY51" s="17">
        <v>4</v>
      </c>
      <c r="AZ51" s="17">
        <v>2</v>
      </c>
      <c r="BA51" s="17">
        <v>3</v>
      </c>
      <c r="BB51" s="17">
        <v>0</v>
      </c>
      <c r="BC51" s="17">
        <v>1</v>
      </c>
      <c r="BD51" s="17">
        <v>1</v>
      </c>
      <c r="BE51" s="17">
        <v>4</v>
      </c>
      <c r="BF51" s="17">
        <v>1</v>
      </c>
      <c r="BG51" s="17">
        <v>3</v>
      </c>
      <c r="BH51" s="17">
        <v>1</v>
      </c>
      <c r="BI51" s="17">
        <v>1</v>
      </c>
      <c r="BJ51" s="17">
        <v>6</v>
      </c>
      <c r="BK51" s="17">
        <v>4</v>
      </c>
      <c r="BL51" s="17">
        <v>6</v>
      </c>
      <c r="BM51" s="17">
        <v>1</v>
      </c>
      <c r="BN51" s="17">
        <v>5</v>
      </c>
      <c r="BO51" s="17">
        <v>5</v>
      </c>
      <c r="BP51" s="17">
        <v>4</v>
      </c>
      <c r="BQ51" s="17">
        <v>2</v>
      </c>
      <c r="BR51" s="17">
        <v>2</v>
      </c>
      <c r="BS51" s="17">
        <v>7</v>
      </c>
      <c r="BT51" s="17">
        <v>5</v>
      </c>
      <c r="BU51" s="17">
        <v>4</v>
      </c>
      <c r="BV51" s="17">
        <v>9</v>
      </c>
      <c r="BW51" s="17">
        <v>8</v>
      </c>
      <c r="BX51" s="17">
        <v>7</v>
      </c>
      <c r="BY51" s="17">
        <v>7</v>
      </c>
      <c r="BZ51" s="17">
        <v>3</v>
      </c>
      <c r="CA51" s="17">
        <v>8</v>
      </c>
      <c r="CB51" s="17">
        <v>5</v>
      </c>
      <c r="CC51" s="17">
        <v>2</v>
      </c>
      <c r="CD51" s="17">
        <v>6</v>
      </c>
      <c r="CE51" s="17">
        <v>2</v>
      </c>
      <c r="CF51" s="17">
        <v>5</v>
      </c>
      <c r="CG51" s="17">
        <v>2</v>
      </c>
      <c r="CH51" s="17">
        <v>6</v>
      </c>
      <c r="CI51" s="17">
        <v>3</v>
      </c>
      <c r="CJ51" s="17">
        <v>7</v>
      </c>
      <c r="CK51" s="17">
        <v>13</v>
      </c>
      <c r="CL51" s="17">
        <v>6</v>
      </c>
      <c r="CM51" s="17">
        <v>4</v>
      </c>
      <c r="CN51" s="17">
        <v>6</v>
      </c>
      <c r="CO51" s="17">
        <v>11</v>
      </c>
      <c r="CP51" s="17">
        <v>6</v>
      </c>
      <c r="CQ51" s="17">
        <v>3</v>
      </c>
      <c r="CR51" s="17">
        <v>5</v>
      </c>
      <c r="CS51" s="17">
        <v>4</v>
      </c>
      <c r="CT51" s="17">
        <v>4</v>
      </c>
      <c r="CU51" s="17">
        <v>5</v>
      </c>
      <c r="CV51" s="17">
        <v>1</v>
      </c>
      <c r="CW51" s="17">
        <v>3</v>
      </c>
      <c r="CX51" s="17">
        <v>2</v>
      </c>
      <c r="CY51" s="17">
        <v>3</v>
      </c>
      <c r="CZ51" s="17">
        <v>3</v>
      </c>
      <c r="DA51" s="17">
        <v>2</v>
      </c>
      <c r="DB51" s="17">
        <v>2</v>
      </c>
      <c r="DC51" s="17">
        <v>2</v>
      </c>
      <c r="DD51" s="17">
        <v>4</v>
      </c>
      <c r="DE51" s="17">
        <v>1</v>
      </c>
      <c r="DF51" s="17">
        <v>1</v>
      </c>
      <c r="DG51" s="17">
        <v>0</v>
      </c>
      <c r="DH51" s="17">
        <v>0</v>
      </c>
      <c r="DI51" s="17">
        <v>2</v>
      </c>
      <c r="DJ51" s="17">
        <v>0</v>
      </c>
      <c r="DK51" s="17">
        <v>0</v>
      </c>
      <c r="DL51" s="17">
        <v>2</v>
      </c>
      <c r="DM51" s="17">
        <v>0</v>
      </c>
      <c r="DN51" s="17">
        <v>0</v>
      </c>
      <c r="DO51" s="17">
        <v>0</v>
      </c>
      <c r="DP51" s="17">
        <v>1</v>
      </c>
      <c r="DQ51" s="17">
        <v>0</v>
      </c>
      <c r="DR51" s="17">
        <v>0</v>
      </c>
      <c r="DS51" s="17">
        <v>0</v>
      </c>
      <c r="DT51" s="17">
        <v>0</v>
      </c>
      <c r="DU51" s="17">
        <v>0</v>
      </c>
      <c r="DV51" s="17">
        <v>0</v>
      </c>
    </row>
    <row r="52" spans="1:126" x14ac:dyDescent="0.3">
      <c r="A52" s="164" t="s">
        <v>175</v>
      </c>
      <c r="B52" s="8" t="s">
        <v>176</v>
      </c>
      <c r="C52" s="17" t="s">
        <v>515</v>
      </c>
      <c r="D52" s="17" t="s">
        <v>515</v>
      </c>
      <c r="E52" s="17" t="s">
        <v>515</v>
      </c>
      <c r="F52" s="17" t="s">
        <v>515</v>
      </c>
      <c r="G52" s="17" t="s">
        <v>515</v>
      </c>
      <c r="H52" s="17" t="s">
        <v>515</v>
      </c>
      <c r="I52" s="17" t="s">
        <v>515</v>
      </c>
      <c r="J52" s="17" t="s">
        <v>515</v>
      </c>
      <c r="K52" s="17" t="s">
        <v>515</v>
      </c>
      <c r="L52" s="17" t="s">
        <v>515</v>
      </c>
      <c r="M52" s="17" t="s">
        <v>515</v>
      </c>
      <c r="N52" s="17" t="s">
        <v>515</v>
      </c>
      <c r="O52" s="17" t="s">
        <v>515</v>
      </c>
      <c r="P52" s="17" t="s">
        <v>515</v>
      </c>
      <c r="Q52" s="17" t="s">
        <v>515</v>
      </c>
      <c r="R52" s="17" t="s">
        <v>515</v>
      </c>
      <c r="S52" s="17" t="s">
        <v>515</v>
      </c>
      <c r="T52" s="17" t="s">
        <v>515</v>
      </c>
      <c r="U52" s="17" t="s">
        <v>515</v>
      </c>
      <c r="V52" s="17" t="s">
        <v>515</v>
      </c>
      <c r="W52" s="17" t="s">
        <v>515</v>
      </c>
      <c r="X52" s="17" t="s">
        <v>515</v>
      </c>
      <c r="Y52" s="17" t="s">
        <v>515</v>
      </c>
      <c r="Z52" s="17" t="s">
        <v>515</v>
      </c>
      <c r="AA52" s="17" t="s">
        <v>515</v>
      </c>
      <c r="AB52" s="17" t="s">
        <v>515</v>
      </c>
      <c r="AC52" s="17" t="s">
        <v>515</v>
      </c>
      <c r="AD52" s="17" t="s">
        <v>515</v>
      </c>
      <c r="AE52" s="17" t="s">
        <v>515</v>
      </c>
      <c r="AF52" s="17" t="s">
        <v>515</v>
      </c>
      <c r="AG52" s="17" t="s">
        <v>515</v>
      </c>
      <c r="AH52" s="17" t="s">
        <v>515</v>
      </c>
      <c r="AI52" s="17" t="s">
        <v>515</v>
      </c>
      <c r="AJ52" s="17" t="s">
        <v>515</v>
      </c>
      <c r="AK52" s="17" t="s">
        <v>515</v>
      </c>
      <c r="AL52" s="17" t="s">
        <v>515</v>
      </c>
      <c r="AM52" s="17" t="s">
        <v>515</v>
      </c>
      <c r="AN52" s="17" t="s">
        <v>515</v>
      </c>
      <c r="AO52" s="17" t="s">
        <v>515</v>
      </c>
      <c r="AP52" s="17" t="s">
        <v>515</v>
      </c>
      <c r="AQ52" s="17" t="s">
        <v>515</v>
      </c>
      <c r="AR52" s="17" t="s">
        <v>515</v>
      </c>
      <c r="AS52" s="17" t="s">
        <v>515</v>
      </c>
      <c r="AT52" s="17" t="s">
        <v>515</v>
      </c>
      <c r="AU52" s="17" t="s">
        <v>515</v>
      </c>
      <c r="AV52" s="17" t="s">
        <v>515</v>
      </c>
      <c r="AW52" s="17" t="s">
        <v>515</v>
      </c>
      <c r="AX52" s="17" t="s">
        <v>515</v>
      </c>
      <c r="AY52" s="17" t="s">
        <v>515</v>
      </c>
      <c r="AZ52" s="17" t="s">
        <v>515</v>
      </c>
      <c r="BA52" s="17" t="s">
        <v>515</v>
      </c>
      <c r="BB52" s="17" t="s">
        <v>515</v>
      </c>
      <c r="BC52" s="17" t="s">
        <v>515</v>
      </c>
      <c r="BD52" s="17" t="s">
        <v>515</v>
      </c>
      <c r="BE52" s="17" t="s">
        <v>515</v>
      </c>
      <c r="BF52" s="17" t="s">
        <v>515</v>
      </c>
      <c r="BG52" s="17" t="s">
        <v>515</v>
      </c>
      <c r="BH52" s="17" t="s">
        <v>515</v>
      </c>
      <c r="BI52" s="17" t="s">
        <v>515</v>
      </c>
      <c r="BJ52" s="17" t="s">
        <v>515</v>
      </c>
      <c r="BK52" s="17" t="s">
        <v>515</v>
      </c>
      <c r="BL52" s="17" t="s">
        <v>515</v>
      </c>
      <c r="BM52" s="17" t="s">
        <v>515</v>
      </c>
      <c r="BN52" s="17" t="s">
        <v>515</v>
      </c>
      <c r="BO52" s="17" t="s">
        <v>515</v>
      </c>
      <c r="BP52" s="17" t="s">
        <v>515</v>
      </c>
      <c r="BQ52" s="17" t="s">
        <v>515</v>
      </c>
      <c r="BR52" s="17" t="s">
        <v>515</v>
      </c>
      <c r="BS52" s="17" t="s">
        <v>515</v>
      </c>
      <c r="BT52" s="17" t="s">
        <v>515</v>
      </c>
      <c r="BU52" s="17" t="s">
        <v>515</v>
      </c>
      <c r="BV52" s="17" t="s">
        <v>515</v>
      </c>
      <c r="BW52" s="17" t="s">
        <v>515</v>
      </c>
      <c r="BX52" s="17" t="s">
        <v>515</v>
      </c>
      <c r="BY52" s="17" t="s">
        <v>515</v>
      </c>
      <c r="BZ52" s="17" t="s">
        <v>515</v>
      </c>
      <c r="CA52" s="17" t="s">
        <v>515</v>
      </c>
      <c r="CB52" s="17" t="s">
        <v>515</v>
      </c>
      <c r="CC52" s="17" t="s">
        <v>515</v>
      </c>
      <c r="CD52" s="17" t="s">
        <v>515</v>
      </c>
      <c r="CE52" s="17" t="s">
        <v>515</v>
      </c>
      <c r="CF52" s="17" t="s">
        <v>515</v>
      </c>
      <c r="CG52" s="17" t="s">
        <v>515</v>
      </c>
      <c r="CH52" s="17" t="s">
        <v>515</v>
      </c>
      <c r="CI52" s="17" t="s">
        <v>515</v>
      </c>
      <c r="CJ52" s="17" t="s">
        <v>515</v>
      </c>
      <c r="CK52" s="17" t="s">
        <v>515</v>
      </c>
      <c r="CL52" s="17" t="s">
        <v>515</v>
      </c>
      <c r="CM52" s="17" t="s">
        <v>515</v>
      </c>
      <c r="CN52" s="17" t="s">
        <v>515</v>
      </c>
      <c r="CO52" s="17" t="s">
        <v>515</v>
      </c>
      <c r="CP52" s="17" t="s">
        <v>515</v>
      </c>
      <c r="CQ52" s="17" t="s">
        <v>515</v>
      </c>
      <c r="CR52" s="17" t="s">
        <v>515</v>
      </c>
      <c r="CS52" s="17" t="s">
        <v>515</v>
      </c>
      <c r="CT52" s="17" t="s">
        <v>515</v>
      </c>
      <c r="CU52" s="17" t="s">
        <v>515</v>
      </c>
      <c r="CV52" s="17" t="s">
        <v>515</v>
      </c>
      <c r="CW52" s="17" t="s">
        <v>515</v>
      </c>
      <c r="CX52" s="17" t="s">
        <v>515</v>
      </c>
      <c r="CY52" s="17" t="s">
        <v>515</v>
      </c>
      <c r="CZ52" s="17" t="s">
        <v>515</v>
      </c>
      <c r="DA52" s="17" t="s">
        <v>515</v>
      </c>
      <c r="DB52" s="17" t="s">
        <v>515</v>
      </c>
      <c r="DC52" s="17" t="s">
        <v>515</v>
      </c>
      <c r="DD52" s="17" t="s">
        <v>515</v>
      </c>
      <c r="DE52" s="17" t="s">
        <v>515</v>
      </c>
      <c r="DF52" s="17" t="s">
        <v>515</v>
      </c>
      <c r="DG52" s="17" t="s">
        <v>515</v>
      </c>
      <c r="DH52" s="17" t="s">
        <v>515</v>
      </c>
      <c r="DI52" s="17" t="s">
        <v>515</v>
      </c>
      <c r="DJ52" s="17" t="s">
        <v>515</v>
      </c>
      <c r="DK52" s="17" t="s">
        <v>515</v>
      </c>
      <c r="DL52" s="17" t="s">
        <v>515</v>
      </c>
      <c r="DM52" s="17" t="s">
        <v>515</v>
      </c>
      <c r="DN52" s="17" t="s">
        <v>515</v>
      </c>
      <c r="DO52" s="17" t="s">
        <v>515</v>
      </c>
      <c r="DP52" s="17" t="s">
        <v>515</v>
      </c>
      <c r="DQ52" s="17" t="s">
        <v>515</v>
      </c>
      <c r="DR52" s="17" t="s">
        <v>515</v>
      </c>
      <c r="DS52" s="17" t="s">
        <v>515</v>
      </c>
      <c r="DT52" s="17" t="s">
        <v>515</v>
      </c>
      <c r="DU52" s="17" t="s">
        <v>515</v>
      </c>
      <c r="DV52" s="17" t="s">
        <v>515</v>
      </c>
    </row>
    <row r="53" spans="1:126" x14ac:dyDescent="0.3">
      <c r="A53" s="164" t="s">
        <v>177</v>
      </c>
      <c r="B53" s="8" t="s">
        <v>178</v>
      </c>
      <c r="C53" s="17">
        <v>941</v>
      </c>
      <c r="D53" s="18">
        <f>SUM(Z53:AD53)/C53</f>
        <v>4.4633368756641874E-2</v>
      </c>
      <c r="E53" s="18">
        <f>SUM(AE53:AI53)/C53</f>
        <v>4.9946865037194477E-2</v>
      </c>
      <c r="F53" s="18">
        <f>SUM(AJ53:AN53)/C53</f>
        <v>6.1636556854410204E-2</v>
      </c>
      <c r="G53" s="18">
        <f>SUM(AO53:AS53)/C53</f>
        <v>6.5887353878852278E-2</v>
      </c>
      <c r="H53" s="18">
        <f>SUM(AT53:AX53)/C53</f>
        <v>3.7194473963868227E-2</v>
      </c>
      <c r="I53" s="18">
        <f>SUM(AY53:BC53)/C53</f>
        <v>3.8257173219978749E-2</v>
      </c>
      <c r="J53" s="18">
        <f>SUM(BD53:BH53)/C53</f>
        <v>5.951115834218916E-2</v>
      </c>
      <c r="K53" s="18">
        <f>SUM(BI53:BM53)/C53</f>
        <v>4.6758767268862911E-2</v>
      </c>
      <c r="L53" s="18">
        <f>SUM(BN53:BR53)/C53</f>
        <v>8.6078639744952182E-2</v>
      </c>
      <c r="M53" s="18">
        <f>SUM(BS53:BW53)/C53</f>
        <v>8.2890541976620616E-2</v>
      </c>
      <c r="N53" s="18">
        <f>SUM(BX53:CB53)/C53</f>
        <v>7.5451647183846976E-2</v>
      </c>
      <c r="O53" s="18">
        <f>SUM(CC53:CG53)/C53</f>
        <v>8.0765143464399572E-2</v>
      </c>
      <c r="P53" s="18">
        <f>SUM(CH53:CL53)/C53</f>
        <v>9.1392136025504778E-2</v>
      </c>
      <c r="Q53" s="18">
        <f>SUM(CM53:CQ53)/C53</f>
        <v>5.7385759829968117E-2</v>
      </c>
      <c r="R53" s="18">
        <f>SUM(CR53:CV53)/C53</f>
        <v>4.9946865037194477E-2</v>
      </c>
      <c r="S53" s="18">
        <f>SUM(CW53:DV53)/C53</f>
        <v>7.226354941551541E-2</v>
      </c>
      <c r="T53" s="18">
        <f t="shared" ref="T53:V53" si="245">W53/$C53</f>
        <v>0.18916046758767269</v>
      </c>
      <c r="U53" s="18">
        <f t="shared" si="245"/>
        <v>0.63124335812964927</v>
      </c>
      <c r="V53" s="18">
        <f t="shared" si="245"/>
        <v>0.17959617428267799</v>
      </c>
      <c r="W53" s="17">
        <f>SUM(Z53:AP53)</f>
        <v>178</v>
      </c>
      <c r="X53" s="17">
        <f>SUM(AQ53:CL53)</f>
        <v>594</v>
      </c>
      <c r="Y53" s="17">
        <f>SUM(CM53:DV53)</f>
        <v>169</v>
      </c>
      <c r="Z53" s="17">
        <v>7</v>
      </c>
      <c r="AA53" s="17">
        <v>10</v>
      </c>
      <c r="AB53" s="17">
        <v>9</v>
      </c>
      <c r="AC53" s="17">
        <v>6</v>
      </c>
      <c r="AD53" s="17">
        <v>10</v>
      </c>
      <c r="AE53" s="17">
        <v>9</v>
      </c>
      <c r="AF53" s="17">
        <v>11</v>
      </c>
      <c r="AG53" s="17">
        <v>9</v>
      </c>
      <c r="AH53" s="17">
        <v>9</v>
      </c>
      <c r="AI53" s="17">
        <v>9</v>
      </c>
      <c r="AJ53" s="17">
        <v>10</v>
      </c>
      <c r="AK53" s="17">
        <v>14</v>
      </c>
      <c r="AL53" s="17">
        <v>16</v>
      </c>
      <c r="AM53" s="17">
        <v>9</v>
      </c>
      <c r="AN53" s="17">
        <v>9</v>
      </c>
      <c r="AO53" s="17">
        <v>18</v>
      </c>
      <c r="AP53" s="17">
        <v>13</v>
      </c>
      <c r="AQ53" s="17">
        <v>11</v>
      </c>
      <c r="AR53" s="17">
        <v>13</v>
      </c>
      <c r="AS53" s="17">
        <v>7</v>
      </c>
      <c r="AT53" s="17">
        <v>7</v>
      </c>
      <c r="AU53" s="17">
        <v>9</v>
      </c>
      <c r="AV53" s="17">
        <v>6</v>
      </c>
      <c r="AW53" s="17">
        <v>8</v>
      </c>
      <c r="AX53" s="17">
        <v>5</v>
      </c>
      <c r="AY53" s="17">
        <v>10</v>
      </c>
      <c r="AZ53" s="17">
        <v>2</v>
      </c>
      <c r="BA53" s="17">
        <v>3</v>
      </c>
      <c r="BB53" s="17">
        <v>9</v>
      </c>
      <c r="BC53" s="17">
        <v>12</v>
      </c>
      <c r="BD53" s="17">
        <v>13</v>
      </c>
      <c r="BE53" s="17">
        <v>12</v>
      </c>
      <c r="BF53" s="17">
        <v>9</v>
      </c>
      <c r="BG53" s="17">
        <v>12</v>
      </c>
      <c r="BH53" s="17">
        <v>10</v>
      </c>
      <c r="BI53" s="17">
        <v>7</v>
      </c>
      <c r="BJ53" s="17">
        <v>6</v>
      </c>
      <c r="BK53" s="17">
        <v>11</v>
      </c>
      <c r="BL53" s="17">
        <v>9</v>
      </c>
      <c r="BM53" s="17">
        <v>11</v>
      </c>
      <c r="BN53" s="17">
        <v>12</v>
      </c>
      <c r="BO53" s="17">
        <v>18</v>
      </c>
      <c r="BP53" s="17">
        <v>11</v>
      </c>
      <c r="BQ53" s="17">
        <v>19</v>
      </c>
      <c r="BR53" s="17">
        <v>21</v>
      </c>
      <c r="BS53" s="17">
        <v>18</v>
      </c>
      <c r="BT53" s="17">
        <v>13</v>
      </c>
      <c r="BU53" s="17">
        <v>17</v>
      </c>
      <c r="BV53" s="17">
        <v>17</v>
      </c>
      <c r="BW53" s="17">
        <v>13</v>
      </c>
      <c r="BX53" s="17">
        <v>15</v>
      </c>
      <c r="BY53" s="17">
        <v>11</v>
      </c>
      <c r="BZ53" s="17">
        <v>12</v>
      </c>
      <c r="CA53" s="17">
        <v>12</v>
      </c>
      <c r="CB53" s="17">
        <v>21</v>
      </c>
      <c r="CC53" s="17">
        <v>13</v>
      </c>
      <c r="CD53" s="17">
        <v>25</v>
      </c>
      <c r="CE53" s="17">
        <v>12</v>
      </c>
      <c r="CF53" s="17">
        <v>15</v>
      </c>
      <c r="CG53" s="17">
        <v>11</v>
      </c>
      <c r="CH53" s="17">
        <v>11</v>
      </c>
      <c r="CI53" s="17">
        <v>19</v>
      </c>
      <c r="CJ53" s="17">
        <v>20</v>
      </c>
      <c r="CK53" s="17">
        <v>13</v>
      </c>
      <c r="CL53" s="17">
        <v>23</v>
      </c>
      <c r="CM53" s="17">
        <v>11</v>
      </c>
      <c r="CN53" s="17">
        <v>15</v>
      </c>
      <c r="CO53" s="17">
        <v>10</v>
      </c>
      <c r="CP53" s="17">
        <v>13</v>
      </c>
      <c r="CQ53" s="17">
        <v>5</v>
      </c>
      <c r="CR53" s="17">
        <v>14</v>
      </c>
      <c r="CS53" s="17">
        <v>7</v>
      </c>
      <c r="CT53" s="17">
        <v>12</v>
      </c>
      <c r="CU53" s="17">
        <v>5</v>
      </c>
      <c r="CV53" s="17">
        <v>9</v>
      </c>
      <c r="CW53" s="17">
        <v>9</v>
      </c>
      <c r="CX53" s="17">
        <v>7</v>
      </c>
      <c r="CY53" s="17">
        <v>3</v>
      </c>
      <c r="CZ53" s="17">
        <v>3</v>
      </c>
      <c r="DA53" s="17">
        <v>2</v>
      </c>
      <c r="DB53" s="17">
        <v>2</v>
      </c>
      <c r="DC53" s="17">
        <v>5</v>
      </c>
      <c r="DD53" s="17">
        <v>6</v>
      </c>
      <c r="DE53" s="17">
        <v>4</v>
      </c>
      <c r="DF53" s="17">
        <v>6</v>
      </c>
      <c r="DG53" s="17">
        <v>1</v>
      </c>
      <c r="DH53" s="17">
        <v>2</v>
      </c>
      <c r="DI53" s="17">
        <v>4</v>
      </c>
      <c r="DJ53" s="17">
        <v>5</v>
      </c>
      <c r="DK53" s="17">
        <v>7</v>
      </c>
      <c r="DL53" s="17">
        <v>2</v>
      </c>
      <c r="DM53" s="17">
        <v>0</v>
      </c>
      <c r="DN53" s="17">
        <v>0</v>
      </c>
      <c r="DO53" s="17">
        <v>0</v>
      </c>
      <c r="DP53" s="17">
        <v>0</v>
      </c>
      <c r="DQ53" s="17">
        <v>0</v>
      </c>
      <c r="DR53" s="17">
        <v>0</v>
      </c>
      <c r="DS53" s="17">
        <v>0</v>
      </c>
      <c r="DT53" s="17">
        <v>0</v>
      </c>
      <c r="DU53" s="17">
        <v>0</v>
      </c>
      <c r="DV53" s="17">
        <v>0</v>
      </c>
    </row>
    <row r="54" spans="1:126" x14ac:dyDescent="0.3">
      <c r="A54" s="164" t="s">
        <v>179</v>
      </c>
      <c r="B54" s="8" t="s">
        <v>180</v>
      </c>
      <c r="C54" s="17" t="s">
        <v>515</v>
      </c>
      <c r="D54" s="17" t="s">
        <v>515</v>
      </c>
      <c r="E54" s="17" t="s">
        <v>515</v>
      </c>
      <c r="F54" s="17" t="s">
        <v>515</v>
      </c>
      <c r="G54" s="17" t="s">
        <v>515</v>
      </c>
      <c r="H54" s="17" t="s">
        <v>515</v>
      </c>
      <c r="I54" s="17" t="s">
        <v>515</v>
      </c>
      <c r="J54" s="17" t="s">
        <v>515</v>
      </c>
      <c r="K54" s="17" t="s">
        <v>515</v>
      </c>
      <c r="L54" s="17" t="s">
        <v>515</v>
      </c>
      <c r="M54" s="17" t="s">
        <v>515</v>
      </c>
      <c r="N54" s="17" t="s">
        <v>515</v>
      </c>
      <c r="O54" s="17" t="s">
        <v>515</v>
      </c>
      <c r="P54" s="17" t="s">
        <v>515</v>
      </c>
      <c r="Q54" s="17" t="s">
        <v>515</v>
      </c>
      <c r="R54" s="17" t="s">
        <v>515</v>
      </c>
      <c r="S54" s="17" t="s">
        <v>515</v>
      </c>
      <c r="T54" s="17" t="s">
        <v>515</v>
      </c>
      <c r="U54" s="17" t="s">
        <v>515</v>
      </c>
      <c r="V54" s="17" t="s">
        <v>515</v>
      </c>
      <c r="W54" s="17" t="s">
        <v>515</v>
      </c>
      <c r="X54" s="17" t="s">
        <v>515</v>
      </c>
      <c r="Y54" s="17" t="s">
        <v>515</v>
      </c>
      <c r="Z54" s="17" t="s">
        <v>515</v>
      </c>
      <c r="AA54" s="17" t="s">
        <v>515</v>
      </c>
      <c r="AB54" s="17" t="s">
        <v>515</v>
      </c>
      <c r="AC54" s="17" t="s">
        <v>515</v>
      </c>
      <c r="AD54" s="17" t="s">
        <v>515</v>
      </c>
      <c r="AE54" s="17" t="s">
        <v>515</v>
      </c>
      <c r="AF54" s="17" t="s">
        <v>515</v>
      </c>
      <c r="AG54" s="17" t="s">
        <v>515</v>
      </c>
      <c r="AH54" s="17" t="s">
        <v>515</v>
      </c>
      <c r="AI54" s="17" t="s">
        <v>515</v>
      </c>
      <c r="AJ54" s="17" t="s">
        <v>515</v>
      </c>
      <c r="AK54" s="17" t="s">
        <v>515</v>
      </c>
      <c r="AL54" s="17" t="s">
        <v>515</v>
      </c>
      <c r="AM54" s="17" t="s">
        <v>515</v>
      </c>
      <c r="AN54" s="17" t="s">
        <v>515</v>
      </c>
      <c r="AO54" s="17" t="s">
        <v>515</v>
      </c>
      <c r="AP54" s="17" t="s">
        <v>515</v>
      </c>
      <c r="AQ54" s="17" t="s">
        <v>515</v>
      </c>
      <c r="AR54" s="17" t="s">
        <v>515</v>
      </c>
      <c r="AS54" s="17" t="s">
        <v>515</v>
      </c>
      <c r="AT54" s="17" t="s">
        <v>515</v>
      </c>
      <c r="AU54" s="17" t="s">
        <v>515</v>
      </c>
      <c r="AV54" s="17" t="s">
        <v>515</v>
      </c>
      <c r="AW54" s="17" t="s">
        <v>515</v>
      </c>
      <c r="AX54" s="17" t="s">
        <v>515</v>
      </c>
      <c r="AY54" s="17" t="s">
        <v>515</v>
      </c>
      <c r="AZ54" s="17" t="s">
        <v>515</v>
      </c>
      <c r="BA54" s="17" t="s">
        <v>515</v>
      </c>
      <c r="BB54" s="17" t="s">
        <v>515</v>
      </c>
      <c r="BC54" s="17" t="s">
        <v>515</v>
      </c>
      <c r="BD54" s="17" t="s">
        <v>515</v>
      </c>
      <c r="BE54" s="17" t="s">
        <v>515</v>
      </c>
      <c r="BF54" s="17" t="s">
        <v>515</v>
      </c>
      <c r="BG54" s="17" t="s">
        <v>515</v>
      </c>
      <c r="BH54" s="17" t="s">
        <v>515</v>
      </c>
      <c r="BI54" s="17" t="s">
        <v>515</v>
      </c>
      <c r="BJ54" s="17" t="s">
        <v>515</v>
      </c>
      <c r="BK54" s="17" t="s">
        <v>515</v>
      </c>
      <c r="BL54" s="17" t="s">
        <v>515</v>
      </c>
      <c r="BM54" s="17" t="s">
        <v>515</v>
      </c>
      <c r="BN54" s="17" t="s">
        <v>515</v>
      </c>
      <c r="BO54" s="17" t="s">
        <v>515</v>
      </c>
      <c r="BP54" s="17" t="s">
        <v>515</v>
      </c>
      <c r="BQ54" s="17" t="s">
        <v>515</v>
      </c>
      <c r="BR54" s="17" t="s">
        <v>515</v>
      </c>
      <c r="BS54" s="17" t="s">
        <v>515</v>
      </c>
      <c r="BT54" s="17" t="s">
        <v>515</v>
      </c>
      <c r="BU54" s="17" t="s">
        <v>515</v>
      </c>
      <c r="BV54" s="17" t="s">
        <v>515</v>
      </c>
      <c r="BW54" s="17" t="s">
        <v>515</v>
      </c>
      <c r="BX54" s="17" t="s">
        <v>515</v>
      </c>
      <c r="BY54" s="17" t="s">
        <v>515</v>
      </c>
      <c r="BZ54" s="17" t="s">
        <v>515</v>
      </c>
      <c r="CA54" s="17" t="s">
        <v>515</v>
      </c>
      <c r="CB54" s="17" t="s">
        <v>515</v>
      </c>
      <c r="CC54" s="17" t="s">
        <v>515</v>
      </c>
      <c r="CD54" s="17" t="s">
        <v>515</v>
      </c>
      <c r="CE54" s="17" t="s">
        <v>515</v>
      </c>
      <c r="CF54" s="17" t="s">
        <v>515</v>
      </c>
      <c r="CG54" s="17" t="s">
        <v>515</v>
      </c>
      <c r="CH54" s="17" t="s">
        <v>515</v>
      </c>
      <c r="CI54" s="17" t="s">
        <v>515</v>
      </c>
      <c r="CJ54" s="17" t="s">
        <v>515</v>
      </c>
      <c r="CK54" s="17" t="s">
        <v>515</v>
      </c>
      <c r="CL54" s="17" t="s">
        <v>515</v>
      </c>
      <c r="CM54" s="17" t="s">
        <v>515</v>
      </c>
      <c r="CN54" s="17" t="s">
        <v>515</v>
      </c>
      <c r="CO54" s="17" t="s">
        <v>515</v>
      </c>
      <c r="CP54" s="17" t="s">
        <v>515</v>
      </c>
      <c r="CQ54" s="17" t="s">
        <v>515</v>
      </c>
      <c r="CR54" s="17" t="s">
        <v>515</v>
      </c>
      <c r="CS54" s="17" t="s">
        <v>515</v>
      </c>
      <c r="CT54" s="17" t="s">
        <v>515</v>
      </c>
      <c r="CU54" s="17" t="s">
        <v>515</v>
      </c>
      <c r="CV54" s="17" t="s">
        <v>515</v>
      </c>
      <c r="CW54" s="17" t="s">
        <v>515</v>
      </c>
      <c r="CX54" s="17" t="s">
        <v>515</v>
      </c>
      <c r="CY54" s="17" t="s">
        <v>515</v>
      </c>
      <c r="CZ54" s="17" t="s">
        <v>515</v>
      </c>
      <c r="DA54" s="17" t="s">
        <v>515</v>
      </c>
      <c r="DB54" s="17" t="s">
        <v>515</v>
      </c>
      <c r="DC54" s="17" t="s">
        <v>515</v>
      </c>
      <c r="DD54" s="17" t="s">
        <v>515</v>
      </c>
      <c r="DE54" s="17" t="s">
        <v>515</v>
      </c>
      <c r="DF54" s="17" t="s">
        <v>515</v>
      </c>
      <c r="DG54" s="17" t="s">
        <v>515</v>
      </c>
      <c r="DH54" s="17" t="s">
        <v>515</v>
      </c>
      <c r="DI54" s="17" t="s">
        <v>515</v>
      </c>
      <c r="DJ54" s="17" t="s">
        <v>515</v>
      </c>
      <c r="DK54" s="17" t="s">
        <v>515</v>
      </c>
      <c r="DL54" s="17" t="s">
        <v>515</v>
      </c>
      <c r="DM54" s="17" t="s">
        <v>515</v>
      </c>
      <c r="DN54" s="17" t="s">
        <v>515</v>
      </c>
      <c r="DO54" s="17" t="s">
        <v>515</v>
      </c>
      <c r="DP54" s="17" t="s">
        <v>515</v>
      </c>
      <c r="DQ54" s="17" t="s">
        <v>515</v>
      </c>
      <c r="DR54" s="17" t="s">
        <v>515</v>
      </c>
      <c r="DS54" s="17" t="s">
        <v>515</v>
      </c>
      <c r="DT54" s="17" t="s">
        <v>515</v>
      </c>
      <c r="DU54" s="17" t="s">
        <v>515</v>
      </c>
      <c r="DV54" s="17" t="s">
        <v>515</v>
      </c>
    </row>
    <row r="55" spans="1:126" x14ac:dyDescent="0.3">
      <c r="A55" s="164" t="s">
        <v>181</v>
      </c>
      <c r="B55" s="8" t="s">
        <v>182</v>
      </c>
      <c r="C55" s="17">
        <v>146</v>
      </c>
      <c r="D55" s="18">
        <f t="shared" ref="D55:D56" si="246">SUM(Z55:AD55)/C55</f>
        <v>8.2191780821917804E-2</v>
      </c>
      <c r="E55" s="18">
        <f t="shared" ref="E55:E56" si="247">SUM(AE55:AI55)/C55</f>
        <v>4.7945205479452052E-2</v>
      </c>
      <c r="F55" s="18">
        <f t="shared" ref="F55:F56" si="248">SUM(AJ55:AN55)/C55</f>
        <v>8.2191780821917804E-2</v>
      </c>
      <c r="G55" s="18">
        <f t="shared" ref="G55:G56" si="249">SUM(AO55:AS55)/C55</f>
        <v>6.8493150684931503E-2</v>
      </c>
      <c r="H55" s="18">
        <f t="shared" ref="H55:H56" si="250">SUM(AT55:AX55)/C55</f>
        <v>4.1095890410958902E-2</v>
      </c>
      <c r="I55" s="18">
        <f t="shared" ref="I55:I56" si="251">SUM(AY55:BC55)/C55</f>
        <v>4.7945205479452052E-2</v>
      </c>
      <c r="J55" s="18">
        <f t="shared" ref="J55:J56" si="252">SUM(BD55:BH55)/C55</f>
        <v>4.1095890410958902E-2</v>
      </c>
      <c r="K55" s="18">
        <f t="shared" ref="K55:K56" si="253">SUM(BI55:BM55)/C55</f>
        <v>3.4246575342465752E-2</v>
      </c>
      <c r="L55" s="18">
        <f t="shared" ref="L55:L56" si="254">SUM(BN55:BR55)/C55</f>
        <v>6.8493150684931503E-2</v>
      </c>
      <c r="M55" s="18">
        <f t="shared" ref="M55:M56" si="255">SUM(BS55:BW55)/C55</f>
        <v>4.7945205479452052E-2</v>
      </c>
      <c r="N55" s="18">
        <f t="shared" ref="N55:N56" si="256">SUM(BX55:CB55)/C55</f>
        <v>7.5342465753424653E-2</v>
      </c>
      <c r="O55" s="18">
        <f t="shared" ref="O55:O56" si="257">SUM(CC55:CG55)/C55</f>
        <v>0.11643835616438356</v>
      </c>
      <c r="P55" s="18">
        <f t="shared" ref="P55:P56" si="258">SUM(CH55:CL55)/C55</f>
        <v>8.2191780821917804E-2</v>
      </c>
      <c r="Q55" s="18">
        <f t="shared" ref="Q55:Q56" si="259">SUM(CM55:CQ55)/C55</f>
        <v>0.1095890410958904</v>
      </c>
      <c r="R55" s="18">
        <f t="shared" ref="R55:R56" si="260">SUM(CR55:CV55)/C55</f>
        <v>2.7397260273972601E-2</v>
      </c>
      <c r="S55" s="18">
        <f t="shared" ref="S55:S56" si="261">SUM(CW55:DV55)/C55</f>
        <v>2.7397260273972601E-2</v>
      </c>
      <c r="T55" s="18">
        <f t="shared" ref="T55:V56" si="262">W55/$C55</f>
        <v>0.23972602739726026</v>
      </c>
      <c r="U55" s="18">
        <f t="shared" si="262"/>
        <v>0.59589041095890416</v>
      </c>
      <c r="V55" s="18">
        <f t="shared" si="262"/>
        <v>0.16438356164383561</v>
      </c>
      <c r="W55" s="17">
        <f t="shared" ref="W55:W56" si="263">SUM(Z55:AP55)</f>
        <v>35</v>
      </c>
      <c r="X55" s="17">
        <f t="shared" ref="X55:X56" si="264">SUM(AQ55:CL55)</f>
        <v>87</v>
      </c>
      <c r="Y55" s="17">
        <f t="shared" ref="Y55:Y56" si="265">SUM(CM55:DV55)</f>
        <v>24</v>
      </c>
      <c r="Z55" s="17">
        <v>3</v>
      </c>
      <c r="AA55" s="17">
        <v>3</v>
      </c>
      <c r="AB55" s="17">
        <v>3</v>
      </c>
      <c r="AC55" s="17">
        <v>1</v>
      </c>
      <c r="AD55" s="17">
        <v>2</v>
      </c>
      <c r="AE55" s="17">
        <v>1</v>
      </c>
      <c r="AF55" s="17">
        <v>1</v>
      </c>
      <c r="AG55" s="17">
        <v>0</v>
      </c>
      <c r="AH55" s="17">
        <v>2</v>
      </c>
      <c r="AI55" s="17">
        <v>3</v>
      </c>
      <c r="AJ55" s="17">
        <v>1</v>
      </c>
      <c r="AK55" s="17">
        <v>3</v>
      </c>
      <c r="AL55" s="17">
        <v>2</v>
      </c>
      <c r="AM55" s="17">
        <v>1</v>
      </c>
      <c r="AN55" s="17">
        <v>5</v>
      </c>
      <c r="AO55" s="17">
        <v>1</v>
      </c>
      <c r="AP55" s="17">
        <v>3</v>
      </c>
      <c r="AQ55" s="17">
        <v>1</v>
      </c>
      <c r="AR55" s="17">
        <v>3</v>
      </c>
      <c r="AS55" s="17">
        <v>2</v>
      </c>
      <c r="AT55" s="17">
        <v>2</v>
      </c>
      <c r="AU55" s="17">
        <v>3</v>
      </c>
      <c r="AV55" s="17">
        <v>0</v>
      </c>
      <c r="AW55" s="17">
        <v>0</v>
      </c>
      <c r="AX55" s="17">
        <v>1</v>
      </c>
      <c r="AY55" s="17">
        <v>2</v>
      </c>
      <c r="AZ55" s="17">
        <v>1</v>
      </c>
      <c r="BA55" s="17">
        <v>0</v>
      </c>
      <c r="BB55" s="17">
        <v>3</v>
      </c>
      <c r="BC55" s="17">
        <v>1</v>
      </c>
      <c r="BD55" s="17">
        <v>0</v>
      </c>
      <c r="BE55" s="17">
        <v>2</v>
      </c>
      <c r="BF55" s="17">
        <v>2</v>
      </c>
      <c r="BG55" s="17">
        <v>1</v>
      </c>
      <c r="BH55" s="17">
        <v>1</v>
      </c>
      <c r="BI55" s="17">
        <v>1</v>
      </c>
      <c r="BJ55" s="17">
        <v>1</v>
      </c>
      <c r="BK55" s="17">
        <v>2</v>
      </c>
      <c r="BL55" s="17">
        <v>1</v>
      </c>
      <c r="BM55" s="17">
        <v>0</v>
      </c>
      <c r="BN55" s="17">
        <v>3</v>
      </c>
      <c r="BO55" s="17">
        <v>3</v>
      </c>
      <c r="BP55" s="17">
        <v>1</v>
      </c>
      <c r="BQ55" s="17">
        <v>3</v>
      </c>
      <c r="BR55" s="17">
        <v>0</v>
      </c>
      <c r="BS55" s="17">
        <v>1</v>
      </c>
      <c r="BT55" s="17">
        <v>1</v>
      </c>
      <c r="BU55" s="17">
        <v>3</v>
      </c>
      <c r="BV55" s="17">
        <v>0</v>
      </c>
      <c r="BW55" s="17">
        <v>2</v>
      </c>
      <c r="BX55" s="17">
        <v>3</v>
      </c>
      <c r="BY55" s="17">
        <v>1</v>
      </c>
      <c r="BZ55" s="17">
        <v>4</v>
      </c>
      <c r="CA55" s="17">
        <v>1</v>
      </c>
      <c r="CB55" s="17">
        <v>2</v>
      </c>
      <c r="CC55" s="17">
        <v>1</v>
      </c>
      <c r="CD55" s="17">
        <v>6</v>
      </c>
      <c r="CE55" s="17">
        <v>4</v>
      </c>
      <c r="CF55" s="17">
        <v>2</v>
      </c>
      <c r="CG55" s="17">
        <v>4</v>
      </c>
      <c r="CH55" s="17">
        <v>0</v>
      </c>
      <c r="CI55" s="17">
        <v>2</v>
      </c>
      <c r="CJ55" s="17">
        <v>1</v>
      </c>
      <c r="CK55" s="17">
        <v>6</v>
      </c>
      <c r="CL55" s="17">
        <v>3</v>
      </c>
      <c r="CM55" s="17">
        <v>2</v>
      </c>
      <c r="CN55" s="17">
        <v>2</v>
      </c>
      <c r="CO55" s="17">
        <v>3</v>
      </c>
      <c r="CP55" s="17">
        <v>5</v>
      </c>
      <c r="CQ55" s="17">
        <v>4</v>
      </c>
      <c r="CR55" s="17">
        <v>1</v>
      </c>
      <c r="CS55" s="17">
        <v>1</v>
      </c>
      <c r="CT55" s="17">
        <v>0</v>
      </c>
      <c r="CU55" s="17">
        <v>1</v>
      </c>
      <c r="CV55" s="17">
        <v>1</v>
      </c>
      <c r="CW55" s="17">
        <v>0</v>
      </c>
      <c r="CX55" s="17">
        <v>0</v>
      </c>
      <c r="CY55" s="17">
        <v>1</v>
      </c>
      <c r="CZ55" s="17">
        <v>1</v>
      </c>
      <c r="DA55" s="17">
        <v>0</v>
      </c>
      <c r="DB55" s="17">
        <v>0</v>
      </c>
      <c r="DC55" s="17">
        <v>0</v>
      </c>
      <c r="DD55" s="17">
        <v>2</v>
      </c>
      <c r="DE55" s="17">
        <v>0</v>
      </c>
      <c r="DF55" s="17">
        <v>0</v>
      </c>
      <c r="DG55" s="17">
        <v>0</v>
      </c>
      <c r="DH55" s="17">
        <v>0</v>
      </c>
      <c r="DI55" s="17">
        <v>0</v>
      </c>
      <c r="DJ55" s="17">
        <v>0</v>
      </c>
      <c r="DK55" s="17">
        <v>0</v>
      </c>
      <c r="DL55" s="17">
        <v>0</v>
      </c>
      <c r="DM55" s="17">
        <v>0</v>
      </c>
      <c r="DN55" s="17">
        <v>0</v>
      </c>
      <c r="DO55" s="17">
        <v>0</v>
      </c>
      <c r="DP55" s="17">
        <v>0</v>
      </c>
      <c r="DQ55" s="17">
        <v>0</v>
      </c>
      <c r="DR55" s="17">
        <v>0</v>
      </c>
      <c r="DS55" s="17">
        <v>0</v>
      </c>
      <c r="DT55" s="17">
        <v>0</v>
      </c>
      <c r="DU55" s="17">
        <v>0</v>
      </c>
      <c r="DV55" s="17">
        <v>0</v>
      </c>
    </row>
    <row r="56" spans="1:126" x14ac:dyDescent="0.3">
      <c r="A56" s="164" t="s">
        <v>183</v>
      </c>
      <c r="B56" s="8" t="s">
        <v>184</v>
      </c>
      <c r="C56" s="17">
        <v>618</v>
      </c>
      <c r="D56" s="18">
        <f t="shared" si="246"/>
        <v>4.2071197411003236E-2</v>
      </c>
      <c r="E56" s="18">
        <f t="shared" si="247"/>
        <v>5.6634304207119741E-2</v>
      </c>
      <c r="F56" s="18">
        <f t="shared" si="248"/>
        <v>6.3106796116504854E-2</v>
      </c>
      <c r="G56" s="18">
        <f t="shared" si="249"/>
        <v>8.4142394822006472E-2</v>
      </c>
      <c r="H56" s="18">
        <f t="shared" si="250"/>
        <v>4.3689320388349516E-2</v>
      </c>
      <c r="I56" s="18">
        <f t="shared" si="251"/>
        <v>3.2362459546925564E-2</v>
      </c>
      <c r="J56" s="18">
        <f t="shared" si="252"/>
        <v>2.7508090614886731E-2</v>
      </c>
      <c r="K56" s="18">
        <f t="shared" si="253"/>
        <v>3.8834951456310676E-2</v>
      </c>
      <c r="L56" s="18">
        <f t="shared" si="254"/>
        <v>8.7378640776699032E-2</v>
      </c>
      <c r="M56" s="18">
        <f t="shared" si="255"/>
        <v>8.4142394822006472E-2</v>
      </c>
      <c r="N56" s="18">
        <f t="shared" si="256"/>
        <v>6.3106796116504854E-2</v>
      </c>
      <c r="O56" s="18">
        <f t="shared" si="257"/>
        <v>5.1779935275080909E-2</v>
      </c>
      <c r="P56" s="18">
        <f t="shared" si="258"/>
        <v>9.2233009708737865E-2</v>
      </c>
      <c r="Q56" s="18">
        <f t="shared" si="259"/>
        <v>7.281553398058252E-2</v>
      </c>
      <c r="R56" s="18">
        <f t="shared" si="260"/>
        <v>5.3398058252427182E-2</v>
      </c>
      <c r="S56" s="18">
        <f t="shared" si="261"/>
        <v>0.10679611650485436</v>
      </c>
      <c r="T56" s="18">
        <f t="shared" si="262"/>
        <v>0.19902912621359223</v>
      </c>
      <c r="U56" s="18">
        <f t="shared" si="262"/>
        <v>0.56796116504854366</v>
      </c>
      <c r="V56" s="18">
        <f t="shared" si="262"/>
        <v>0.23300970873786409</v>
      </c>
      <c r="W56" s="17">
        <f t="shared" si="263"/>
        <v>123</v>
      </c>
      <c r="X56" s="17">
        <f t="shared" si="264"/>
        <v>351</v>
      </c>
      <c r="Y56" s="17">
        <f t="shared" si="265"/>
        <v>144</v>
      </c>
      <c r="Z56" s="17">
        <v>5</v>
      </c>
      <c r="AA56" s="17">
        <v>4</v>
      </c>
      <c r="AB56" s="17">
        <v>4</v>
      </c>
      <c r="AC56" s="17">
        <v>6</v>
      </c>
      <c r="AD56" s="17">
        <v>7</v>
      </c>
      <c r="AE56" s="17">
        <v>6</v>
      </c>
      <c r="AF56" s="17">
        <v>5</v>
      </c>
      <c r="AG56" s="17">
        <v>5</v>
      </c>
      <c r="AH56" s="17">
        <v>9</v>
      </c>
      <c r="AI56" s="17">
        <v>10</v>
      </c>
      <c r="AJ56" s="17">
        <v>5</v>
      </c>
      <c r="AK56" s="17">
        <v>7</v>
      </c>
      <c r="AL56" s="17">
        <v>8</v>
      </c>
      <c r="AM56" s="17">
        <v>12</v>
      </c>
      <c r="AN56" s="17">
        <v>7</v>
      </c>
      <c r="AO56" s="17">
        <v>9</v>
      </c>
      <c r="AP56" s="17">
        <v>14</v>
      </c>
      <c r="AQ56" s="17">
        <v>11</v>
      </c>
      <c r="AR56" s="17">
        <v>12</v>
      </c>
      <c r="AS56" s="17">
        <v>6</v>
      </c>
      <c r="AT56" s="17">
        <v>7</v>
      </c>
      <c r="AU56" s="17">
        <v>6</v>
      </c>
      <c r="AV56" s="17">
        <v>6</v>
      </c>
      <c r="AW56" s="17">
        <v>3</v>
      </c>
      <c r="AX56" s="17">
        <v>5</v>
      </c>
      <c r="AY56" s="17">
        <v>4</v>
      </c>
      <c r="AZ56" s="17">
        <v>5</v>
      </c>
      <c r="BA56" s="17">
        <v>4</v>
      </c>
      <c r="BB56" s="17">
        <v>3</v>
      </c>
      <c r="BC56" s="17">
        <v>4</v>
      </c>
      <c r="BD56" s="17">
        <v>2</v>
      </c>
      <c r="BE56" s="17">
        <v>2</v>
      </c>
      <c r="BF56" s="17">
        <v>3</v>
      </c>
      <c r="BG56" s="17">
        <v>4</v>
      </c>
      <c r="BH56" s="17">
        <v>6</v>
      </c>
      <c r="BI56" s="17">
        <v>4</v>
      </c>
      <c r="BJ56" s="17">
        <v>3</v>
      </c>
      <c r="BK56" s="17">
        <v>3</v>
      </c>
      <c r="BL56" s="17">
        <v>5</v>
      </c>
      <c r="BM56" s="17">
        <v>9</v>
      </c>
      <c r="BN56" s="17">
        <v>5</v>
      </c>
      <c r="BO56" s="17">
        <v>9</v>
      </c>
      <c r="BP56" s="17">
        <v>11</v>
      </c>
      <c r="BQ56" s="17">
        <v>13</v>
      </c>
      <c r="BR56" s="17">
        <v>16</v>
      </c>
      <c r="BS56" s="17">
        <v>8</v>
      </c>
      <c r="BT56" s="17">
        <v>14</v>
      </c>
      <c r="BU56" s="17">
        <v>13</v>
      </c>
      <c r="BV56" s="17">
        <v>9</v>
      </c>
      <c r="BW56" s="17">
        <v>8</v>
      </c>
      <c r="BX56" s="17">
        <v>5</v>
      </c>
      <c r="BY56" s="17">
        <v>9</v>
      </c>
      <c r="BZ56" s="17">
        <v>9</v>
      </c>
      <c r="CA56" s="17">
        <v>11</v>
      </c>
      <c r="CB56" s="17">
        <v>5</v>
      </c>
      <c r="CC56" s="17">
        <v>3</v>
      </c>
      <c r="CD56" s="17">
        <v>3</v>
      </c>
      <c r="CE56" s="17">
        <v>9</v>
      </c>
      <c r="CF56" s="17">
        <v>7</v>
      </c>
      <c r="CG56" s="17">
        <v>10</v>
      </c>
      <c r="CH56" s="17">
        <v>14</v>
      </c>
      <c r="CI56" s="17">
        <v>12</v>
      </c>
      <c r="CJ56" s="17">
        <v>11</v>
      </c>
      <c r="CK56" s="17">
        <v>8</v>
      </c>
      <c r="CL56" s="17">
        <v>12</v>
      </c>
      <c r="CM56" s="17">
        <v>8</v>
      </c>
      <c r="CN56" s="17">
        <v>9</v>
      </c>
      <c r="CO56" s="17">
        <v>13</v>
      </c>
      <c r="CP56" s="17">
        <v>9</v>
      </c>
      <c r="CQ56" s="17">
        <v>6</v>
      </c>
      <c r="CR56" s="17">
        <v>9</v>
      </c>
      <c r="CS56" s="17">
        <v>8</v>
      </c>
      <c r="CT56" s="17">
        <v>7</v>
      </c>
      <c r="CU56" s="17">
        <v>7</v>
      </c>
      <c r="CV56" s="17">
        <v>2</v>
      </c>
      <c r="CW56" s="17">
        <v>5</v>
      </c>
      <c r="CX56" s="17">
        <v>6</v>
      </c>
      <c r="CY56" s="17">
        <v>2</v>
      </c>
      <c r="CZ56" s="17">
        <v>7</v>
      </c>
      <c r="DA56" s="17">
        <v>8</v>
      </c>
      <c r="DB56" s="17">
        <v>4</v>
      </c>
      <c r="DC56" s="17">
        <v>5</v>
      </c>
      <c r="DD56" s="17">
        <v>5</v>
      </c>
      <c r="DE56" s="17">
        <v>5</v>
      </c>
      <c r="DF56" s="17">
        <v>3</v>
      </c>
      <c r="DG56" s="17">
        <v>3</v>
      </c>
      <c r="DH56" s="17">
        <v>2</v>
      </c>
      <c r="DI56" s="17">
        <v>3</v>
      </c>
      <c r="DJ56" s="17">
        <v>1</v>
      </c>
      <c r="DK56" s="17">
        <v>4</v>
      </c>
      <c r="DL56" s="17">
        <v>1</v>
      </c>
      <c r="DM56" s="17">
        <v>1</v>
      </c>
      <c r="DN56" s="17">
        <v>0</v>
      </c>
      <c r="DO56" s="17">
        <v>1</v>
      </c>
      <c r="DP56" s="17">
        <v>0</v>
      </c>
      <c r="DQ56" s="17">
        <v>0</v>
      </c>
      <c r="DR56" s="17">
        <v>0</v>
      </c>
      <c r="DS56" s="17">
        <v>0</v>
      </c>
      <c r="DT56" s="17">
        <v>0</v>
      </c>
      <c r="DU56" s="17">
        <v>0</v>
      </c>
      <c r="DV56" s="17">
        <v>0</v>
      </c>
    </row>
    <row r="57" spans="1:126" x14ac:dyDescent="0.3">
      <c r="A57" s="164" t="s">
        <v>185</v>
      </c>
      <c r="B57" s="8" t="s">
        <v>186</v>
      </c>
      <c r="C57" s="17" t="s">
        <v>515</v>
      </c>
      <c r="D57" s="17" t="s">
        <v>515</v>
      </c>
      <c r="E57" s="17" t="s">
        <v>515</v>
      </c>
      <c r="F57" s="17" t="s">
        <v>515</v>
      </c>
      <c r="G57" s="17" t="s">
        <v>515</v>
      </c>
      <c r="H57" s="17" t="s">
        <v>515</v>
      </c>
      <c r="I57" s="17" t="s">
        <v>515</v>
      </c>
      <c r="J57" s="17" t="s">
        <v>515</v>
      </c>
      <c r="K57" s="17" t="s">
        <v>515</v>
      </c>
      <c r="L57" s="17" t="s">
        <v>515</v>
      </c>
      <c r="M57" s="17" t="s">
        <v>515</v>
      </c>
      <c r="N57" s="17" t="s">
        <v>515</v>
      </c>
      <c r="O57" s="17" t="s">
        <v>515</v>
      </c>
      <c r="P57" s="17" t="s">
        <v>515</v>
      </c>
      <c r="Q57" s="17" t="s">
        <v>515</v>
      </c>
      <c r="R57" s="17" t="s">
        <v>515</v>
      </c>
      <c r="S57" s="17" t="s">
        <v>515</v>
      </c>
      <c r="T57" s="17" t="s">
        <v>515</v>
      </c>
      <c r="U57" s="17" t="s">
        <v>515</v>
      </c>
      <c r="V57" s="17" t="s">
        <v>515</v>
      </c>
      <c r="W57" s="17" t="s">
        <v>515</v>
      </c>
      <c r="X57" s="17" t="s">
        <v>515</v>
      </c>
      <c r="Y57" s="17" t="s">
        <v>515</v>
      </c>
      <c r="Z57" s="17" t="s">
        <v>515</v>
      </c>
      <c r="AA57" s="17" t="s">
        <v>515</v>
      </c>
      <c r="AB57" s="17" t="s">
        <v>515</v>
      </c>
      <c r="AC57" s="17" t="s">
        <v>515</v>
      </c>
      <c r="AD57" s="17" t="s">
        <v>515</v>
      </c>
      <c r="AE57" s="17" t="s">
        <v>515</v>
      </c>
      <c r="AF57" s="17" t="s">
        <v>515</v>
      </c>
      <c r="AG57" s="17" t="s">
        <v>515</v>
      </c>
      <c r="AH57" s="17" t="s">
        <v>515</v>
      </c>
      <c r="AI57" s="17" t="s">
        <v>515</v>
      </c>
      <c r="AJ57" s="17" t="s">
        <v>515</v>
      </c>
      <c r="AK57" s="17" t="s">
        <v>515</v>
      </c>
      <c r="AL57" s="17" t="s">
        <v>515</v>
      </c>
      <c r="AM57" s="17" t="s">
        <v>515</v>
      </c>
      <c r="AN57" s="17" t="s">
        <v>515</v>
      </c>
      <c r="AO57" s="17" t="s">
        <v>515</v>
      </c>
      <c r="AP57" s="17" t="s">
        <v>515</v>
      </c>
      <c r="AQ57" s="17" t="s">
        <v>515</v>
      </c>
      <c r="AR57" s="17" t="s">
        <v>515</v>
      </c>
      <c r="AS57" s="17" t="s">
        <v>515</v>
      </c>
      <c r="AT57" s="17" t="s">
        <v>515</v>
      </c>
      <c r="AU57" s="17" t="s">
        <v>515</v>
      </c>
      <c r="AV57" s="17" t="s">
        <v>515</v>
      </c>
      <c r="AW57" s="17" t="s">
        <v>515</v>
      </c>
      <c r="AX57" s="17" t="s">
        <v>515</v>
      </c>
      <c r="AY57" s="17" t="s">
        <v>515</v>
      </c>
      <c r="AZ57" s="17" t="s">
        <v>515</v>
      </c>
      <c r="BA57" s="17" t="s">
        <v>515</v>
      </c>
      <c r="BB57" s="17" t="s">
        <v>515</v>
      </c>
      <c r="BC57" s="17" t="s">
        <v>515</v>
      </c>
      <c r="BD57" s="17" t="s">
        <v>515</v>
      </c>
      <c r="BE57" s="17" t="s">
        <v>515</v>
      </c>
      <c r="BF57" s="17" t="s">
        <v>515</v>
      </c>
      <c r="BG57" s="17" t="s">
        <v>515</v>
      </c>
      <c r="BH57" s="17" t="s">
        <v>515</v>
      </c>
      <c r="BI57" s="17" t="s">
        <v>515</v>
      </c>
      <c r="BJ57" s="17" t="s">
        <v>515</v>
      </c>
      <c r="BK57" s="17" t="s">
        <v>515</v>
      </c>
      <c r="BL57" s="17" t="s">
        <v>515</v>
      </c>
      <c r="BM57" s="17" t="s">
        <v>515</v>
      </c>
      <c r="BN57" s="17" t="s">
        <v>515</v>
      </c>
      <c r="BO57" s="17" t="s">
        <v>515</v>
      </c>
      <c r="BP57" s="17" t="s">
        <v>515</v>
      </c>
      <c r="BQ57" s="17" t="s">
        <v>515</v>
      </c>
      <c r="BR57" s="17" t="s">
        <v>515</v>
      </c>
      <c r="BS57" s="17" t="s">
        <v>515</v>
      </c>
      <c r="BT57" s="17" t="s">
        <v>515</v>
      </c>
      <c r="BU57" s="17" t="s">
        <v>515</v>
      </c>
      <c r="BV57" s="17" t="s">
        <v>515</v>
      </c>
      <c r="BW57" s="17" t="s">
        <v>515</v>
      </c>
      <c r="BX57" s="17" t="s">
        <v>515</v>
      </c>
      <c r="BY57" s="17" t="s">
        <v>515</v>
      </c>
      <c r="BZ57" s="17" t="s">
        <v>515</v>
      </c>
      <c r="CA57" s="17" t="s">
        <v>515</v>
      </c>
      <c r="CB57" s="17" t="s">
        <v>515</v>
      </c>
      <c r="CC57" s="17" t="s">
        <v>515</v>
      </c>
      <c r="CD57" s="17" t="s">
        <v>515</v>
      </c>
      <c r="CE57" s="17" t="s">
        <v>515</v>
      </c>
      <c r="CF57" s="17" t="s">
        <v>515</v>
      </c>
      <c r="CG57" s="17" t="s">
        <v>515</v>
      </c>
      <c r="CH57" s="17" t="s">
        <v>515</v>
      </c>
      <c r="CI57" s="17" t="s">
        <v>515</v>
      </c>
      <c r="CJ57" s="17" t="s">
        <v>515</v>
      </c>
      <c r="CK57" s="17" t="s">
        <v>515</v>
      </c>
      <c r="CL57" s="17" t="s">
        <v>515</v>
      </c>
      <c r="CM57" s="17" t="s">
        <v>515</v>
      </c>
      <c r="CN57" s="17" t="s">
        <v>515</v>
      </c>
      <c r="CO57" s="17" t="s">
        <v>515</v>
      </c>
      <c r="CP57" s="17" t="s">
        <v>515</v>
      </c>
      <c r="CQ57" s="17" t="s">
        <v>515</v>
      </c>
      <c r="CR57" s="17" t="s">
        <v>515</v>
      </c>
      <c r="CS57" s="17" t="s">
        <v>515</v>
      </c>
      <c r="CT57" s="17" t="s">
        <v>515</v>
      </c>
      <c r="CU57" s="17" t="s">
        <v>515</v>
      </c>
      <c r="CV57" s="17" t="s">
        <v>515</v>
      </c>
      <c r="CW57" s="17" t="s">
        <v>515</v>
      </c>
      <c r="CX57" s="17" t="s">
        <v>515</v>
      </c>
      <c r="CY57" s="17" t="s">
        <v>515</v>
      </c>
      <c r="CZ57" s="17" t="s">
        <v>515</v>
      </c>
      <c r="DA57" s="17" t="s">
        <v>515</v>
      </c>
      <c r="DB57" s="17" t="s">
        <v>515</v>
      </c>
      <c r="DC57" s="17" t="s">
        <v>515</v>
      </c>
      <c r="DD57" s="17" t="s">
        <v>515</v>
      </c>
      <c r="DE57" s="17" t="s">
        <v>515</v>
      </c>
      <c r="DF57" s="17" t="s">
        <v>515</v>
      </c>
      <c r="DG57" s="17" t="s">
        <v>515</v>
      </c>
      <c r="DH57" s="17" t="s">
        <v>515</v>
      </c>
      <c r="DI57" s="17" t="s">
        <v>515</v>
      </c>
      <c r="DJ57" s="17" t="s">
        <v>515</v>
      </c>
      <c r="DK57" s="17" t="s">
        <v>515</v>
      </c>
      <c r="DL57" s="17" t="s">
        <v>515</v>
      </c>
      <c r="DM57" s="17" t="s">
        <v>515</v>
      </c>
      <c r="DN57" s="17" t="s">
        <v>515</v>
      </c>
      <c r="DO57" s="17" t="s">
        <v>515</v>
      </c>
      <c r="DP57" s="17" t="s">
        <v>515</v>
      </c>
      <c r="DQ57" s="17" t="s">
        <v>515</v>
      </c>
      <c r="DR57" s="17" t="s">
        <v>515</v>
      </c>
      <c r="DS57" s="17" t="s">
        <v>515</v>
      </c>
      <c r="DT57" s="17" t="s">
        <v>515</v>
      </c>
      <c r="DU57" s="17" t="s">
        <v>515</v>
      </c>
      <c r="DV57" s="17" t="s">
        <v>515</v>
      </c>
    </row>
    <row r="58" spans="1:126" x14ac:dyDescent="0.3">
      <c r="A58" s="164" t="s">
        <v>187</v>
      </c>
      <c r="B58" s="8" t="s">
        <v>188</v>
      </c>
      <c r="C58" s="17">
        <v>297</v>
      </c>
      <c r="D58" s="18">
        <f>SUM(Z58:AD58)/C58</f>
        <v>5.7239057239057242E-2</v>
      </c>
      <c r="E58" s="18">
        <f>SUM(AE58:AI58)/C58</f>
        <v>3.7037037037037035E-2</v>
      </c>
      <c r="F58" s="18">
        <f>SUM(AJ58:AN58)/C58</f>
        <v>4.3771043771043773E-2</v>
      </c>
      <c r="G58" s="18">
        <f>SUM(AO58:AS58)/C58</f>
        <v>9.0909090909090912E-2</v>
      </c>
      <c r="H58" s="18">
        <f>SUM(AT58:AX58)/C58</f>
        <v>2.3569023569023569E-2</v>
      </c>
      <c r="I58" s="18">
        <f>SUM(AY58:BC58)/C58</f>
        <v>3.0303030303030304E-2</v>
      </c>
      <c r="J58" s="18">
        <f>SUM(BD58:BH58)/C58</f>
        <v>4.0404040404040407E-2</v>
      </c>
      <c r="K58" s="18">
        <f>SUM(BI58:BM58)/C58</f>
        <v>5.0505050505050504E-2</v>
      </c>
      <c r="L58" s="18">
        <f>SUM(BN58:BR58)/C58</f>
        <v>6.0606060606060608E-2</v>
      </c>
      <c r="M58" s="18">
        <f>SUM(BS58:BW58)/C58</f>
        <v>7.407407407407407E-2</v>
      </c>
      <c r="N58" s="18">
        <f>SUM(BX58:CB58)/C58</f>
        <v>7.7441077441077436E-2</v>
      </c>
      <c r="O58" s="18">
        <f>SUM(CC58:CG58)/C58</f>
        <v>7.7441077441077436E-2</v>
      </c>
      <c r="P58" s="18">
        <f>SUM(CH58:CL58)/C58</f>
        <v>6.3973063973063973E-2</v>
      </c>
      <c r="Q58" s="18">
        <f>SUM(CM58:CQ58)/C58</f>
        <v>7.407407407407407E-2</v>
      </c>
      <c r="R58" s="18">
        <f>SUM(CR58:CV58)/C58</f>
        <v>5.7239057239057242E-2</v>
      </c>
      <c r="S58" s="18">
        <f>SUM(CW58:DV58)/C58</f>
        <v>0.14141414141414141</v>
      </c>
      <c r="T58" s="18">
        <f t="shared" ref="T58:V59" si="266">W58/$C58</f>
        <v>0.17171717171717171</v>
      </c>
      <c r="U58" s="18">
        <f t="shared" si="266"/>
        <v>0.55555555555555558</v>
      </c>
      <c r="V58" s="18">
        <f t="shared" si="266"/>
        <v>0.27272727272727271</v>
      </c>
      <c r="W58" s="17">
        <f>SUM(Z58:AP58)</f>
        <v>51</v>
      </c>
      <c r="X58" s="17">
        <f>SUM(AQ58:CL58)</f>
        <v>165</v>
      </c>
      <c r="Y58" s="17">
        <f>SUM(CM58:DV58)</f>
        <v>81</v>
      </c>
      <c r="Z58" s="17">
        <v>2</v>
      </c>
      <c r="AA58" s="17">
        <v>9</v>
      </c>
      <c r="AB58" s="17">
        <v>0</v>
      </c>
      <c r="AC58" s="17">
        <v>4</v>
      </c>
      <c r="AD58" s="17">
        <v>2</v>
      </c>
      <c r="AE58" s="17">
        <v>0</v>
      </c>
      <c r="AF58" s="17">
        <v>3</v>
      </c>
      <c r="AG58" s="17">
        <v>4</v>
      </c>
      <c r="AH58" s="17">
        <v>1</v>
      </c>
      <c r="AI58" s="17">
        <v>3</v>
      </c>
      <c r="AJ58" s="17">
        <v>0</v>
      </c>
      <c r="AK58" s="17">
        <v>4</v>
      </c>
      <c r="AL58" s="17">
        <v>0</v>
      </c>
      <c r="AM58" s="17">
        <v>4</v>
      </c>
      <c r="AN58" s="17">
        <v>5</v>
      </c>
      <c r="AO58" s="17">
        <v>3</v>
      </c>
      <c r="AP58" s="17">
        <v>7</v>
      </c>
      <c r="AQ58" s="17">
        <v>8</v>
      </c>
      <c r="AR58" s="17">
        <v>6</v>
      </c>
      <c r="AS58" s="17">
        <v>3</v>
      </c>
      <c r="AT58" s="17">
        <v>1</v>
      </c>
      <c r="AU58" s="17">
        <v>0</v>
      </c>
      <c r="AV58" s="17">
        <v>2</v>
      </c>
      <c r="AW58" s="17">
        <v>3</v>
      </c>
      <c r="AX58" s="17">
        <v>1</v>
      </c>
      <c r="AY58" s="17">
        <v>2</v>
      </c>
      <c r="AZ58" s="17">
        <v>2</v>
      </c>
      <c r="BA58" s="17">
        <v>0</v>
      </c>
      <c r="BB58" s="17">
        <v>2</v>
      </c>
      <c r="BC58" s="17">
        <v>3</v>
      </c>
      <c r="BD58" s="17">
        <v>4</v>
      </c>
      <c r="BE58" s="17">
        <v>3</v>
      </c>
      <c r="BF58" s="17">
        <v>3</v>
      </c>
      <c r="BG58" s="17">
        <v>2</v>
      </c>
      <c r="BH58" s="17">
        <v>0</v>
      </c>
      <c r="BI58" s="17">
        <v>1</v>
      </c>
      <c r="BJ58" s="17">
        <v>4</v>
      </c>
      <c r="BK58" s="17">
        <v>3</v>
      </c>
      <c r="BL58" s="17">
        <v>4</v>
      </c>
      <c r="BM58" s="17">
        <v>3</v>
      </c>
      <c r="BN58" s="17">
        <v>3</v>
      </c>
      <c r="BO58" s="17">
        <v>3</v>
      </c>
      <c r="BP58" s="17">
        <v>5</v>
      </c>
      <c r="BQ58" s="17">
        <v>5</v>
      </c>
      <c r="BR58" s="17">
        <v>2</v>
      </c>
      <c r="BS58" s="17">
        <v>1</v>
      </c>
      <c r="BT58" s="17">
        <v>6</v>
      </c>
      <c r="BU58" s="17">
        <v>5</v>
      </c>
      <c r="BV58" s="17">
        <v>6</v>
      </c>
      <c r="BW58" s="17">
        <v>4</v>
      </c>
      <c r="BX58" s="17">
        <v>7</v>
      </c>
      <c r="BY58" s="17">
        <v>4</v>
      </c>
      <c r="BZ58" s="17">
        <v>3</v>
      </c>
      <c r="CA58" s="17">
        <v>4</v>
      </c>
      <c r="CB58" s="17">
        <v>5</v>
      </c>
      <c r="CC58" s="17">
        <v>4</v>
      </c>
      <c r="CD58" s="17">
        <v>4</v>
      </c>
      <c r="CE58" s="17">
        <v>6</v>
      </c>
      <c r="CF58" s="17">
        <v>5</v>
      </c>
      <c r="CG58" s="17">
        <v>4</v>
      </c>
      <c r="CH58" s="17">
        <v>3</v>
      </c>
      <c r="CI58" s="17">
        <v>4</v>
      </c>
      <c r="CJ58" s="17">
        <v>2</v>
      </c>
      <c r="CK58" s="17">
        <v>4</v>
      </c>
      <c r="CL58" s="17">
        <v>6</v>
      </c>
      <c r="CM58" s="17">
        <v>4</v>
      </c>
      <c r="CN58" s="17">
        <v>7</v>
      </c>
      <c r="CO58" s="17">
        <v>3</v>
      </c>
      <c r="CP58" s="17">
        <v>4</v>
      </c>
      <c r="CQ58" s="17">
        <v>4</v>
      </c>
      <c r="CR58" s="17">
        <v>5</v>
      </c>
      <c r="CS58" s="17">
        <v>4</v>
      </c>
      <c r="CT58" s="17">
        <v>4</v>
      </c>
      <c r="CU58" s="17">
        <v>1</v>
      </c>
      <c r="CV58" s="17">
        <v>3</v>
      </c>
      <c r="CW58" s="17">
        <v>2</v>
      </c>
      <c r="CX58" s="17">
        <v>1</v>
      </c>
      <c r="CY58" s="17">
        <v>1</v>
      </c>
      <c r="CZ58" s="17">
        <v>1</v>
      </c>
      <c r="DA58" s="17">
        <v>2</v>
      </c>
      <c r="DB58" s="17">
        <v>4</v>
      </c>
      <c r="DC58" s="17">
        <v>3</v>
      </c>
      <c r="DD58" s="17">
        <v>2</v>
      </c>
      <c r="DE58" s="17">
        <v>2</v>
      </c>
      <c r="DF58" s="17">
        <v>1</v>
      </c>
      <c r="DG58" s="17">
        <v>2</v>
      </c>
      <c r="DH58" s="17">
        <v>5</v>
      </c>
      <c r="DI58" s="17">
        <v>2</v>
      </c>
      <c r="DJ58" s="17">
        <v>6</v>
      </c>
      <c r="DK58" s="17">
        <v>0</v>
      </c>
      <c r="DL58" s="17">
        <v>2</v>
      </c>
      <c r="DM58" s="17">
        <v>2</v>
      </c>
      <c r="DN58" s="17">
        <v>0</v>
      </c>
      <c r="DO58" s="17">
        <v>1</v>
      </c>
      <c r="DP58" s="17">
        <v>1</v>
      </c>
      <c r="DQ58" s="17">
        <v>2</v>
      </c>
      <c r="DR58" s="17">
        <v>0</v>
      </c>
      <c r="DS58" s="17">
        <v>0</v>
      </c>
      <c r="DT58" s="17">
        <v>0</v>
      </c>
      <c r="DU58" s="17">
        <v>0</v>
      </c>
      <c r="DV58" s="17">
        <v>0</v>
      </c>
    </row>
    <row r="59" spans="1:126" x14ac:dyDescent="0.3">
      <c r="A59" s="164" t="s">
        <v>189</v>
      </c>
      <c r="B59" s="8" t="s">
        <v>190</v>
      </c>
      <c r="C59" s="17">
        <v>250</v>
      </c>
      <c r="D59" s="18">
        <f>SUM(Z59:AD59)/C59</f>
        <v>4.8000000000000001E-2</v>
      </c>
      <c r="E59" s="18">
        <f>SUM(AE59:AI59)/C59</f>
        <v>2.4E-2</v>
      </c>
      <c r="F59" s="18">
        <f>SUM(AJ59:AN59)/C59</f>
        <v>0.04</v>
      </c>
      <c r="G59" s="18">
        <f>SUM(AO59:AS59)/C59</f>
        <v>7.5999999999999998E-2</v>
      </c>
      <c r="H59" s="18">
        <f>SUM(AT59:AX59)/C59</f>
        <v>5.1999999999999998E-2</v>
      </c>
      <c r="I59" s="18">
        <f>SUM(AY59:BC59)/C59</f>
        <v>4.3999999999999997E-2</v>
      </c>
      <c r="J59" s="18">
        <f>SUM(BD59:BH59)/C59</f>
        <v>6.8000000000000005E-2</v>
      </c>
      <c r="K59" s="18">
        <f>SUM(BI59:BM59)/C59</f>
        <v>4.3999999999999997E-2</v>
      </c>
      <c r="L59" s="18">
        <f>SUM(BN59:BR59)/C59</f>
        <v>0.06</v>
      </c>
      <c r="M59" s="18">
        <f>SUM(BS59:BW59)/C59</f>
        <v>8.7999999999999995E-2</v>
      </c>
      <c r="N59" s="18">
        <f>SUM(BX59:CB59)/C59</f>
        <v>7.5999999999999998E-2</v>
      </c>
      <c r="O59" s="18">
        <f>SUM(CC59:CG59)/C59</f>
        <v>0.11600000000000001</v>
      </c>
      <c r="P59" s="18">
        <f>SUM(CH59:CL59)/C59</f>
        <v>9.6000000000000002E-2</v>
      </c>
      <c r="Q59" s="18">
        <f>SUM(CM59:CQ59)/C59</f>
        <v>0.06</v>
      </c>
      <c r="R59" s="18">
        <f>SUM(CR59:CV59)/C59</f>
        <v>2.8000000000000001E-2</v>
      </c>
      <c r="S59" s="18">
        <f>SUM(CW59:DV59)/C59</f>
        <v>0.08</v>
      </c>
      <c r="T59" s="18">
        <f t="shared" si="266"/>
        <v>0.14000000000000001</v>
      </c>
      <c r="U59" s="18">
        <f t="shared" si="266"/>
        <v>0.69199999999999995</v>
      </c>
      <c r="V59" s="18">
        <f t="shared" si="266"/>
        <v>0.16800000000000001</v>
      </c>
      <c r="W59" s="17">
        <f>SUM(Z59:AP59)</f>
        <v>35</v>
      </c>
      <c r="X59" s="17">
        <f>SUM(AQ59:CL59)</f>
        <v>173</v>
      </c>
      <c r="Y59" s="17">
        <f>SUM(CM59:DV59)</f>
        <v>42</v>
      </c>
      <c r="Z59" s="17">
        <v>0</v>
      </c>
      <c r="AA59" s="17">
        <v>4</v>
      </c>
      <c r="AB59" s="17">
        <v>2</v>
      </c>
      <c r="AC59" s="17">
        <v>3</v>
      </c>
      <c r="AD59" s="17">
        <v>3</v>
      </c>
      <c r="AE59" s="17">
        <v>1</v>
      </c>
      <c r="AF59" s="17">
        <v>0</v>
      </c>
      <c r="AG59" s="17">
        <v>2</v>
      </c>
      <c r="AH59" s="17">
        <v>2</v>
      </c>
      <c r="AI59" s="17">
        <v>1</v>
      </c>
      <c r="AJ59" s="17">
        <v>2</v>
      </c>
      <c r="AK59" s="17">
        <v>3</v>
      </c>
      <c r="AL59" s="17">
        <v>2</v>
      </c>
      <c r="AM59" s="17">
        <v>3</v>
      </c>
      <c r="AN59" s="17">
        <v>0</v>
      </c>
      <c r="AO59" s="17">
        <v>5</v>
      </c>
      <c r="AP59" s="17">
        <v>2</v>
      </c>
      <c r="AQ59" s="17">
        <v>4</v>
      </c>
      <c r="AR59" s="17">
        <v>2</v>
      </c>
      <c r="AS59" s="17">
        <v>6</v>
      </c>
      <c r="AT59" s="17">
        <v>2</v>
      </c>
      <c r="AU59" s="17">
        <v>1</v>
      </c>
      <c r="AV59" s="17">
        <v>4</v>
      </c>
      <c r="AW59" s="17">
        <v>2</v>
      </c>
      <c r="AX59" s="17">
        <v>4</v>
      </c>
      <c r="AY59" s="17">
        <v>0</v>
      </c>
      <c r="AZ59" s="17">
        <v>0</v>
      </c>
      <c r="BA59" s="17">
        <v>3</v>
      </c>
      <c r="BB59" s="17">
        <v>3</v>
      </c>
      <c r="BC59" s="17">
        <v>5</v>
      </c>
      <c r="BD59" s="17">
        <v>3</v>
      </c>
      <c r="BE59" s="17">
        <v>4</v>
      </c>
      <c r="BF59" s="17">
        <v>0</v>
      </c>
      <c r="BG59" s="17">
        <v>5</v>
      </c>
      <c r="BH59" s="17">
        <v>5</v>
      </c>
      <c r="BI59" s="17">
        <v>4</v>
      </c>
      <c r="BJ59" s="17">
        <v>2</v>
      </c>
      <c r="BK59" s="17">
        <v>2</v>
      </c>
      <c r="BL59" s="17">
        <v>2</v>
      </c>
      <c r="BM59" s="17">
        <v>1</v>
      </c>
      <c r="BN59" s="17">
        <v>3</v>
      </c>
      <c r="BO59" s="17">
        <v>3</v>
      </c>
      <c r="BP59" s="17">
        <v>2</v>
      </c>
      <c r="BQ59" s="17">
        <v>2</v>
      </c>
      <c r="BR59" s="17">
        <v>5</v>
      </c>
      <c r="BS59" s="17">
        <v>2</v>
      </c>
      <c r="BT59" s="17">
        <v>3</v>
      </c>
      <c r="BU59" s="17">
        <v>4</v>
      </c>
      <c r="BV59" s="17">
        <v>4</v>
      </c>
      <c r="BW59" s="17">
        <v>9</v>
      </c>
      <c r="BX59" s="17">
        <v>3</v>
      </c>
      <c r="BY59" s="17">
        <v>3</v>
      </c>
      <c r="BZ59" s="17">
        <v>5</v>
      </c>
      <c r="CA59" s="17">
        <v>2</v>
      </c>
      <c r="CB59" s="17">
        <v>6</v>
      </c>
      <c r="CC59" s="17">
        <v>7</v>
      </c>
      <c r="CD59" s="17">
        <v>3</v>
      </c>
      <c r="CE59" s="17">
        <v>7</v>
      </c>
      <c r="CF59" s="17">
        <v>6</v>
      </c>
      <c r="CG59" s="17">
        <v>6</v>
      </c>
      <c r="CH59" s="17">
        <v>3</v>
      </c>
      <c r="CI59" s="17">
        <v>7</v>
      </c>
      <c r="CJ59" s="17">
        <v>4</v>
      </c>
      <c r="CK59" s="17">
        <v>4</v>
      </c>
      <c r="CL59" s="17">
        <v>6</v>
      </c>
      <c r="CM59" s="17">
        <v>4</v>
      </c>
      <c r="CN59" s="17">
        <v>1</v>
      </c>
      <c r="CO59" s="17">
        <v>5</v>
      </c>
      <c r="CP59" s="17">
        <v>2</v>
      </c>
      <c r="CQ59" s="17">
        <v>3</v>
      </c>
      <c r="CR59" s="17">
        <v>1</v>
      </c>
      <c r="CS59" s="17">
        <v>2</v>
      </c>
      <c r="CT59" s="17">
        <v>0</v>
      </c>
      <c r="CU59" s="17">
        <v>1</v>
      </c>
      <c r="CV59" s="17">
        <v>3</v>
      </c>
      <c r="CW59" s="17">
        <v>0</v>
      </c>
      <c r="CX59" s="17">
        <v>2</v>
      </c>
      <c r="CY59" s="17">
        <v>4</v>
      </c>
      <c r="CZ59" s="17">
        <v>1</v>
      </c>
      <c r="DA59" s="17">
        <v>1</v>
      </c>
      <c r="DB59" s="17">
        <v>3</v>
      </c>
      <c r="DC59" s="17">
        <v>1</v>
      </c>
      <c r="DD59" s="17">
        <v>2</v>
      </c>
      <c r="DE59" s="17">
        <v>1</v>
      </c>
      <c r="DF59" s="17">
        <v>3</v>
      </c>
      <c r="DG59" s="17">
        <v>1</v>
      </c>
      <c r="DH59" s="17">
        <v>0</v>
      </c>
      <c r="DI59" s="17">
        <v>0</v>
      </c>
      <c r="DJ59" s="17">
        <v>0</v>
      </c>
      <c r="DK59" s="17">
        <v>0</v>
      </c>
      <c r="DL59" s="17">
        <v>0</v>
      </c>
      <c r="DM59" s="17">
        <v>0</v>
      </c>
      <c r="DN59" s="17">
        <v>1</v>
      </c>
      <c r="DO59" s="17">
        <v>0</v>
      </c>
      <c r="DP59" s="17">
        <v>0</v>
      </c>
      <c r="DQ59" s="17">
        <v>0</v>
      </c>
      <c r="DR59" s="17">
        <v>0</v>
      </c>
      <c r="DS59" s="17">
        <v>0</v>
      </c>
      <c r="DT59" s="17">
        <v>0</v>
      </c>
      <c r="DU59" s="17">
        <v>0</v>
      </c>
      <c r="DV59" s="17">
        <v>0</v>
      </c>
    </row>
    <row r="60" spans="1:126" x14ac:dyDescent="0.3">
      <c r="A60" s="164" t="s">
        <v>191</v>
      </c>
      <c r="B60" s="8" t="s">
        <v>192</v>
      </c>
      <c r="C60" s="17">
        <v>224</v>
      </c>
      <c r="D60" s="18">
        <f t="shared" ref="D60:D65" si="267">SUM(Z60:AD60)/C60</f>
        <v>4.0178571428571432E-2</v>
      </c>
      <c r="E60" s="18">
        <f t="shared" ref="E60:E65" si="268">SUM(AE60:AI60)/C60</f>
        <v>5.8035714285714288E-2</v>
      </c>
      <c r="F60" s="18">
        <f t="shared" ref="F60:F65" si="269">SUM(AJ60:AN60)/C60</f>
        <v>5.3571428571428568E-2</v>
      </c>
      <c r="G60" s="18">
        <f t="shared" ref="G60:G65" si="270">SUM(AO60:AS60)/C60</f>
        <v>4.0178571428571432E-2</v>
      </c>
      <c r="H60" s="18">
        <f t="shared" ref="H60:H65" si="271">SUM(AT60:AX60)/C60</f>
        <v>7.1428571428571425E-2</v>
      </c>
      <c r="I60" s="18">
        <f t="shared" ref="I60:I65" si="272">SUM(AY60:BC60)/C60</f>
        <v>4.9107142857142856E-2</v>
      </c>
      <c r="J60" s="18">
        <f t="shared" ref="J60:J65" si="273">SUM(BD60:BH60)/C60</f>
        <v>2.2321428571428572E-2</v>
      </c>
      <c r="K60" s="18">
        <f t="shared" ref="K60:K65" si="274">SUM(BI60:BM60)/C60</f>
        <v>1.3392857142857142E-2</v>
      </c>
      <c r="L60" s="18">
        <f t="shared" ref="L60:L65" si="275">SUM(BN60:BR60)/C60</f>
        <v>5.3571428571428568E-2</v>
      </c>
      <c r="M60" s="18">
        <f t="shared" ref="M60:M65" si="276">SUM(BS60:BW60)/C60</f>
        <v>8.0357142857142863E-2</v>
      </c>
      <c r="N60" s="18">
        <f t="shared" ref="N60:N65" si="277">SUM(BX60:CB60)/C60</f>
        <v>7.5892857142857137E-2</v>
      </c>
      <c r="O60" s="18">
        <f t="shared" ref="O60:O65" si="278">SUM(CC60:CG60)/C60</f>
        <v>7.1428571428571425E-2</v>
      </c>
      <c r="P60" s="18">
        <f t="shared" ref="P60:P65" si="279">SUM(CH60:CL60)/C60</f>
        <v>0.14285714285714285</v>
      </c>
      <c r="Q60" s="18">
        <f t="shared" ref="Q60:Q65" si="280">SUM(CM60:CQ60)/C60</f>
        <v>0.10267857142857142</v>
      </c>
      <c r="R60" s="18">
        <f t="shared" ref="R60:R65" si="281">SUM(CR60:CV60)/C60</f>
        <v>5.3571428571428568E-2</v>
      </c>
      <c r="S60" s="18">
        <f t="shared" ref="S60:S65" si="282">SUM(CW60:DV60)/C60</f>
        <v>7.1428571428571425E-2</v>
      </c>
      <c r="T60" s="18">
        <f t="shared" ref="T60:V65" si="283">W60/$C60</f>
        <v>0.16517857142857142</v>
      </c>
      <c r="U60" s="18">
        <f t="shared" si="283"/>
        <v>0.6071428571428571</v>
      </c>
      <c r="V60" s="18">
        <f t="shared" si="283"/>
        <v>0.22767857142857142</v>
      </c>
      <c r="W60" s="17">
        <f t="shared" ref="W60:W65" si="284">SUM(Z60:AP60)</f>
        <v>37</v>
      </c>
      <c r="X60" s="17">
        <f t="shared" ref="X60:X65" si="285">SUM(AQ60:CL60)</f>
        <v>136</v>
      </c>
      <c r="Y60" s="17">
        <f t="shared" ref="Y60:Y65" si="286">SUM(CM60:DV60)</f>
        <v>51</v>
      </c>
      <c r="Z60" s="17">
        <v>2</v>
      </c>
      <c r="AA60" s="17">
        <v>3</v>
      </c>
      <c r="AB60" s="17">
        <v>2</v>
      </c>
      <c r="AC60" s="17">
        <v>1</v>
      </c>
      <c r="AD60" s="17">
        <v>1</v>
      </c>
      <c r="AE60" s="17">
        <v>2</v>
      </c>
      <c r="AF60" s="17">
        <v>2</v>
      </c>
      <c r="AG60" s="17">
        <v>3</v>
      </c>
      <c r="AH60" s="17">
        <v>3</v>
      </c>
      <c r="AI60" s="17">
        <v>3</v>
      </c>
      <c r="AJ60" s="17">
        <v>5</v>
      </c>
      <c r="AK60" s="17">
        <v>4</v>
      </c>
      <c r="AL60" s="17">
        <v>1</v>
      </c>
      <c r="AM60" s="17">
        <v>1</v>
      </c>
      <c r="AN60" s="17">
        <v>1</v>
      </c>
      <c r="AO60" s="17">
        <v>2</v>
      </c>
      <c r="AP60" s="17">
        <v>1</v>
      </c>
      <c r="AQ60" s="17">
        <v>4</v>
      </c>
      <c r="AR60" s="17">
        <v>0</v>
      </c>
      <c r="AS60" s="17">
        <v>2</v>
      </c>
      <c r="AT60" s="17">
        <v>3</v>
      </c>
      <c r="AU60" s="17">
        <v>2</v>
      </c>
      <c r="AV60" s="17">
        <v>4</v>
      </c>
      <c r="AW60" s="17">
        <v>4</v>
      </c>
      <c r="AX60" s="17">
        <v>3</v>
      </c>
      <c r="AY60" s="17">
        <v>2</v>
      </c>
      <c r="AZ60" s="17">
        <v>2</v>
      </c>
      <c r="BA60" s="17">
        <v>0</v>
      </c>
      <c r="BB60" s="17">
        <v>2</v>
      </c>
      <c r="BC60" s="17">
        <v>5</v>
      </c>
      <c r="BD60" s="17">
        <v>1</v>
      </c>
      <c r="BE60" s="17">
        <v>1</v>
      </c>
      <c r="BF60" s="17">
        <v>0</v>
      </c>
      <c r="BG60" s="17">
        <v>2</v>
      </c>
      <c r="BH60" s="17">
        <v>1</v>
      </c>
      <c r="BI60" s="17">
        <v>0</v>
      </c>
      <c r="BJ60" s="17">
        <v>0</v>
      </c>
      <c r="BK60" s="17">
        <v>1</v>
      </c>
      <c r="BL60" s="17">
        <v>2</v>
      </c>
      <c r="BM60" s="17">
        <v>0</v>
      </c>
      <c r="BN60" s="17">
        <v>1</v>
      </c>
      <c r="BO60" s="17">
        <v>2</v>
      </c>
      <c r="BP60" s="17">
        <v>1</v>
      </c>
      <c r="BQ60" s="17">
        <v>3</v>
      </c>
      <c r="BR60" s="17">
        <v>5</v>
      </c>
      <c r="BS60" s="17">
        <v>3</v>
      </c>
      <c r="BT60" s="17">
        <v>2</v>
      </c>
      <c r="BU60" s="17">
        <v>7</v>
      </c>
      <c r="BV60" s="17">
        <v>4</v>
      </c>
      <c r="BW60" s="17">
        <v>2</v>
      </c>
      <c r="BX60" s="17">
        <v>2</v>
      </c>
      <c r="BY60" s="17">
        <v>2</v>
      </c>
      <c r="BZ60" s="17">
        <v>3</v>
      </c>
      <c r="CA60" s="17">
        <v>5</v>
      </c>
      <c r="CB60" s="17">
        <v>5</v>
      </c>
      <c r="CC60" s="17">
        <v>1</v>
      </c>
      <c r="CD60" s="17">
        <v>5</v>
      </c>
      <c r="CE60" s="17">
        <v>6</v>
      </c>
      <c r="CF60" s="17">
        <v>1</v>
      </c>
      <c r="CG60" s="17">
        <v>3</v>
      </c>
      <c r="CH60" s="17">
        <v>5</v>
      </c>
      <c r="CI60" s="17">
        <v>6</v>
      </c>
      <c r="CJ60" s="17">
        <v>7</v>
      </c>
      <c r="CK60" s="17">
        <v>4</v>
      </c>
      <c r="CL60" s="17">
        <v>10</v>
      </c>
      <c r="CM60" s="17">
        <v>6</v>
      </c>
      <c r="CN60" s="17">
        <v>7</v>
      </c>
      <c r="CO60" s="17">
        <v>6</v>
      </c>
      <c r="CP60" s="17">
        <v>3</v>
      </c>
      <c r="CQ60" s="17">
        <v>1</v>
      </c>
      <c r="CR60" s="17">
        <v>0</v>
      </c>
      <c r="CS60" s="17">
        <v>4</v>
      </c>
      <c r="CT60" s="17">
        <v>1</v>
      </c>
      <c r="CU60" s="17">
        <v>2</v>
      </c>
      <c r="CV60" s="17">
        <v>5</v>
      </c>
      <c r="CW60" s="17">
        <v>1</v>
      </c>
      <c r="CX60" s="17">
        <v>3</v>
      </c>
      <c r="CY60" s="17">
        <v>2</v>
      </c>
      <c r="CZ60" s="17">
        <v>0</v>
      </c>
      <c r="DA60" s="17">
        <v>1</v>
      </c>
      <c r="DB60" s="17">
        <v>2</v>
      </c>
      <c r="DC60" s="17">
        <v>1</v>
      </c>
      <c r="DD60" s="17">
        <v>2</v>
      </c>
      <c r="DE60" s="17">
        <v>0</v>
      </c>
      <c r="DF60" s="17">
        <v>0</v>
      </c>
      <c r="DG60" s="17">
        <v>1</v>
      </c>
      <c r="DH60" s="17">
        <v>0</v>
      </c>
      <c r="DI60" s="17">
        <v>1</v>
      </c>
      <c r="DJ60" s="17">
        <v>0</v>
      </c>
      <c r="DK60" s="17">
        <v>1</v>
      </c>
      <c r="DL60" s="17">
        <v>1</v>
      </c>
      <c r="DM60" s="17">
        <v>0</v>
      </c>
      <c r="DN60" s="17">
        <v>0</v>
      </c>
      <c r="DO60" s="17">
        <v>0</v>
      </c>
      <c r="DP60" s="17">
        <v>0</v>
      </c>
      <c r="DQ60" s="17">
        <v>0</v>
      </c>
      <c r="DR60" s="17">
        <v>0</v>
      </c>
      <c r="DS60" s="17">
        <v>0</v>
      </c>
      <c r="DT60" s="17">
        <v>0</v>
      </c>
      <c r="DU60" s="17">
        <v>0</v>
      </c>
      <c r="DV60" s="17">
        <v>0</v>
      </c>
    </row>
    <row r="61" spans="1:126" x14ac:dyDescent="0.3">
      <c r="A61" s="164" t="s">
        <v>193</v>
      </c>
      <c r="B61" s="8" t="s">
        <v>194</v>
      </c>
      <c r="C61" s="17">
        <v>179</v>
      </c>
      <c r="D61" s="18">
        <f t="shared" si="267"/>
        <v>1.6759776536312849E-2</v>
      </c>
      <c r="E61" s="18">
        <f t="shared" si="268"/>
        <v>2.7932960893854747E-2</v>
      </c>
      <c r="F61" s="18">
        <f t="shared" si="269"/>
        <v>2.23463687150838E-2</v>
      </c>
      <c r="G61" s="18">
        <f t="shared" si="270"/>
        <v>9.4972067039106142E-2</v>
      </c>
      <c r="H61" s="18">
        <f t="shared" si="271"/>
        <v>0.12849162011173185</v>
      </c>
      <c r="I61" s="18">
        <f t="shared" si="272"/>
        <v>0.11731843575418995</v>
      </c>
      <c r="J61" s="18">
        <f t="shared" si="273"/>
        <v>4.4692737430167599E-2</v>
      </c>
      <c r="K61" s="18">
        <f t="shared" si="274"/>
        <v>2.23463687150838E-2</v>
      </c>
      <c r="L61" s="18">
        <f t="shared" si="275"/>
        <v>6.1452513966480445E-2</v>
      </c>
      <c r="M61" s="18">
        <f t="shared" si="276"/>
        <v>6.1452513966480445E-2</v>
      </c>
      <c r="N61" s="18">
        <f t="shared" si="277"/>
        <v>6.7039106145251395E-2</v>
      </c>
      <c r="O61" s="18">
        <f t="shared" si="278"/>
        <v>6.1452513966480445E-2</v>
      </c>
      <c r="P61" s="18">
        <f t="shared" si="279"/>
        <v>9.4972067039106142E-2</v>
      </c>
      <c r="Q61" s="18">
        <f t="shared" si="280"/>
        <v>8.9385474860335198E-2</v>
      </c>
      <c r="R61" s="18">
        <f t="shared" si="281"/>
        <v>1.6759776536312849E-2</v>
      </c>
      <c r="S61" s="18">
        <f t="shared" si="282"/>
        <v>7.2625698324022353E-2</v>
      </c>
      <c r="T61" s="18">
        <f t="shared" si="283"/>
        <v>7.8212290502793297E-2</v>
      </c>
      <c r="U61" s="18">
        <f t="shared" si="283"/>
        <v>0.74301675977653636</v>
      </c>
      <c r="V61" s="18">
        <f t="shared" si="283"/>
        <v>0.1787709497206704</v>
      </c>
      <c r="W61" s="17">
        <f t="shared" si="284"/>
        <v>14</v>
      </c>
      <c r="X61" s="17">
        <f t="shared" si="285"/>
        <v>133</v>
      </c>
      <c r="Y61" s="17">
        <f t="shared" si="286"/>
        <v>32</v>
      </c>
      <c r="Z61" s="17">
        <v>0</v>
      </c>
      <c r="AA61" s="17">
        <v>1</v>
      </c>
      <c r="AB61" s="17">
        <v>0</v>
      </c>
      <c r="AC61" s="17">
        <v>0</v>
      </c>
      <c r="AD61" s="17">
        <v>2</v>
      </c>
      <c r="AE61" s="17">
        <v>0</v>
      </c>
      <c r="AF61" s="17">
        <v>4</v>
      </c>
      <c r="AG61" s="17">
        <v>1</v>
      </c>
      <c r="AH61" s="17">
        <v>0</v>
      </c>
      <c r="AI61" s="17">
        <v>0</v>
      </c>
      <c r="AJ61" s="17">
        <v>2</v>
      </c>
      <c r="AK61" s="17">
        <v>0</v>
      </c>
      <c r="AL61" s="17">
        <v>1</v>
      </c>
      <c r="AM61" s="17">
        <v>1</v>
      </c>
      <c r="AN61" s="17">
        <v>0</v>
      </c>
      <c r="AO61" s="17">
        <v>0</v>
      </c>
      <c r="AP61" s="17">
        <v>2</v>
      </c>
      <c r="AQ61" s="17">
        <v>2</v>
      </c>
      <c r="AR61" s="17">
        <v>5</v>
      </c>
      <c r="AS61" s="17">
        <v>8</v>
      </c>
      <c r="AT61" s="17">
        <v>5</v>
      </c>
      <c r="AU61" s="17">
        <v>5</v>
      </c>
      <c r="AV61" s="17">
        <v>5</v>
      </c>
      <c r="AW61" s="17">
        <v>4</v>
      </c>
      <c r="AX61" s="17">
        <v>4</v>
      </c>
      <c r="AY61" s="17">
        <v>7</v>
      </c>
      <c r="AZ61" s="17">
        <v>2</v>
      </c>
      <c r="BA61" s="17">
        <v>5</v>
      </c>
      <c r="BB61" s="17">
        <v>4</v>
      </c>
      <c r="BC61" s="17">
        <v>3</v>
      </c>
      <c r="BD61" s="17">
        <v>0</v>
      </c>
      <c r="BE61" s="17">
        <v>3</v>
      </c>
      <c r="BF61" s="17">
        <v>2</v>
      </c>
      <c r="BG61" s="17">
        <v>1</v>
      </c>
      <c r="BH61" s="17">
        <v>2</v>
      </c>
      <c r="BI61" s="17">
        <v>0</v>
      </c>
      <c r="BJ61" s="17">
        <v>1</v>
      </c>
      <c r="BK61" s="17">
        <v>1</v>
      </c>
      <c r="BL61" s="17">
        <v>0</v>
      </c>
      <c r="BM61" s="17">
        <v>2</v>
      </c>
      <c r="BN61" s="17">
        <v>1</v>
      </c>
      <c r="BO61" s="17">
        <v>2</v>
      </c>
      <c r="BP61" s="17">
        <v>4</v>
      </c>
      <c r="BQ61" s="17">
        <v>2</v>
      </c>
      <c r="BR61" s="17">
        <v>2</v>
      </c>
      <c r="BS61" s="17">
        <v>2</v>
      </c>
      <c r="BT61" s="17">
        <v>4</v>
      </c>
      <c r="BU61" s="17">
        <v>3</v>
      </c>
      <c r="BV61" s="17">
        <v>0</v>
      </c>
      <c r="BW61" s="17">
        <v>2</v>
      </c>
      <c r="BX61" s="17">
        <v>3</v>
      </c>
      <c r="BY61" s="17">
        <v>2</v>
      </c>
      <c r="BZ61" s="17">
        <v>2</v>
      </c>
      <c r="CA61" s="17">
        <v>2</v>
      </c>
      <c r="CB61" s="17">
        <v>3</v>
      </c>
      <c r="CC61" s="17">
        <v>2</v>
      </c>
      <c r="CD61" s="17">
        <v>2</v>
      </c>
      <c r="CE61" s="17">
        <v>2</v>
      </c>
      <c r="CF61" s="17">
        <v>2</v>
      </c>
      <c r="CG61" s="17">
        <v>3</v>
      </c>
      <c r="CH61" s="17">
        <v>2</v>
      </c>
      <c r="CI61" s="17">
        <v>2</v>
      </c>
      <c r="CJ61" s="17">
        <v>2</v>
      </c>
      <c r="CK61" s="17">
        <v>5</v>
      </c>
      <c r="CL61" s="17">
        <v>6</v>
      </c>
      <c r="CM61" s="17">
        <v>5</v>
      </c>
      <c r="CN61" s="17">
        <v>6</v>
      </c>
      <c r="CO61" s="17">
        <v>1</v>
      </c>
      <c r="CP61" s="17">
        <v>3</v>
      </c>
      <c r="CQ61" s="17">
        <v>1</v>
      </c>
      <c r="CR61" s="17">
        <v>2</v>
      </c>
      <c r="CS61" s="17">
        <v>0</v>
      </c>
      <c r="CT61" s="17">
        <v>1</v>
      </c>
      <c r="CU61" s="17">
        <v>0</v>
      </c>
      <c r="CV61" s="17">
        <v>0</v>
      </c>
      <c r="CW61" s="17">
        <v>2</v>
      </c>
      <c r="CX61" s="17">
        <v>1</v>
      </c>
      <c r="CY61" s="17">
        <v>0</v>
      </c>
      <c r="CZ61" s="17">
        <v>1</v>
      </c>
      <c r="DA61" s="17">
        <v>3</v>
      </c>
      <c r="DB61" s="17">
        <v>0</v>
      </c>
      <c r="DC61" s="17">
        <v>0</v>
      </c>
      <c r="DD61" s="17">
        <v>2</v>
      </c>
      <c r="DE61" s="17">
        <v>3</v>
      </c>
      <c r="DF61" s="17">
        <v>0</v>
      </c>
      <c r="DG61" s="17">
        <v>1</v>
      </c>
      <c r="DH61" s="17">
        <v>0</v>
      </c>
      <c r="DI61" s="17">
        <v>0</v>
      </c>
      <c r="DJ61" s="17">
        <v>0</v>
      </c>
      <c r="DK61" s="17">
        <v>0</v>
      </c>
      <c r="DL61" s="17">
        <v>0</v>
      </c>
      <c r="DM61" s="17">
        <v>0</v>
      </c>
      <c r="DN61" s="17">
        <v>0</v>
      </c>
      <c r="DO61" s="17">
        <v>0</v>
      </c>
      <c r="DP61" s="17">
        <v>0</v>
      </c>
      <c r="DQ61" s="17">
        <v>0</v>
      </c>
      <c r="DR61" s="17">
        <v>0</v>
      </c>
      <c r="DS61" s="17">
        <v>0</v>
      </c>
      <c r="DT61" s="17">
        <v>0</v>
      </c>
      <c r="DU61" s="17">
        <v>0</v>
      </c>
      <c r="DV61" s="17">
        <v>0</v>
      </c>
    </row>
    <row r="62" spans="1:126" x14ac:dyDescent="0.3">
      <c r="A62" s="164" t="s">
        <v>195</v>
      </c>
      <c r="B62" s="8" t="s">
        <v>196</v>
      </c>
      <c r="C62" s="17">
        <v>807</v>
      </c>
      <c r="D62" s="18">
        <f t="shared" si="267"/>
        <v>5.204460966542751E-2</v>
      </c>
      <c r="E62" s="18">
        <f t="shared" si="268"/>
        <v>4.7087980173482029E-2</v>
      </c>
      <c r="F62" s="18">
        <f t="shared" si="269"/>
        <v>4.3370508054522923E-2</v>
      </c>
      <c r="G62" s="18">
        <f t="shared" si="270"/>
        <v>4.3370508054522923E-2</v>
      </c>
      <c r="H62" s="18">
        <f t="shared" si="271"/>
        <v>3.5935563816604711E-2</v>
      </c>
      <c r="I62" s="18">
        <f t="shared" si="272"/>
        <v>3.4696406443618343E-2</v>
      </c>
      <c r="J62" s="18">
        <f t="shared" si="273"/>
        <v>3.8413878562577448E-2</v>
      </c>
      <c r="K62" s="18">
        <f t="shared" si="274"/>
        <v>7.3110285006195791E-2</v>
      </c>
      <c r="L62" s="18">
        <f t="shared" si="275"/>
        <v>5.8240396530359353E-2</v>
      </c>
      <c r="M62" s="18">
        <f t="shared" si="276"/>
        <v>6.5675340768277565E-2</v>
      </c>
      <c r="N62" s="18">
        <f t="shared" si="277"/>
        <v>8.4262701363073109E-2</v>
      </c>
      <c r="O62" s="18">
        <f t="shared" si="278"/>
        <v>7.1871127633209422E-2</v>
      </c>
      <c r="P62" s="18">
        <f t="shared" si="279"/>
        <v>0.11524163568773234</v>
      </c>
      <c r="Q62" s="18">
        <f t="shared" si="280"/>
        <v>7.3110285006195791E-2</v>
      </c>
      <c r="R62" s="18">
        <f t="shared" si="281"/>
        <v>6.0718711276332091E-2</v>
      </c>
      <c r="S62" s="18">
        <f t="shared" si="282"/>
        <v>0.10285006195786865</v>
      </c>
      <c r="T62" s="18">
        <f t="shared" si="283"/>
        <v>0.15985130111524162</v>
      </c>
      <c r="U62" s="18">
        <f t="shared" si="283"/>
        <v>0.60346964064436182</v>
      </c>
      <c r="V62" s="18">
        <f t="shared" si="283"/>
        <v>0.23667905824039653</v>
      </c>
      <c r="W62" s="17">
        <f t="shared" si="284"/>
        <v>129</v>
      </c>
      <c r="X62" s="17">
        <f t="shared" si="285"/>
        <v>487</v>
      </c>
      <c r="Y62" s="17">
        <f t="shared" si="286"/>
        <v>191</v>
      </c>
      <c r="Z62" s="17">
        <v>6</v>
      </c>
      <c r="AA62" s="17">
        <v>8</v>
      </c>
      <c r="AB62" s="17">
        <v>7</v>
      </c>
      <c r="AC62" s="17">
        <v>10</v>
      </c>
      <c r="AD62" s="17">
        <v>11</v>
      </c>
      <c r="AE62" s="17">
        <v>11</v>
      </c>
      <c r="AF62" s="17">
        <v>9</v>
      </c>
      <c r="AG62" s="17">
        <v>6</v>
      </c>
      <c r="AH62" s="17">
        <v>8</v>
      </c>
      <c r="AI62" s="17">
        <v>4</v>
      </c>
      <c r="AJ62" s="17">
        <v>5</v>
      </c>
      <c r="AK62" s="17">
        <v>5</v>
      </c>
      <c r="AL62" s="17">
        <v>7</v>
      </c>
      <c r="AM62" s="17">
        <v>12</v>
      </c>
      <c r="AN62" s="17">
        <v>6</v>
      </c>
      <c r="AO62" s="17">
        <v>8</v>
      </c>
      <c r="AP62" s="17">
        <v>6</v>
      </c>
      <c r="AQ62" s="17">
        <v>8</v>
      </c>
      <c r="AR62" s="17">
        <v>10</v>
      </c>
      <c r="AS62" s="17">
        <v>3</v>
      </c>
      <c r="AT62" s="17">
        <v>5</v>
      </c>
      <c r="AU62" s="17">
        <v>3</v>
      </c>
      <c r="AV62" s="17">
        <v>11</v>
      </c>
      <c r="AW62" s="17">
        <v>6</v>
      </c>
      <c r="AX62" s="17">
        <v>4</v>
      </c>
      <c r="AY62" s="17">
        <v>5</v>
      </c>
      <c r="AZ62" s="17">
        <v>4</v>
      </c>
      <c r="BA62" s="17">
        <v>6</v>
      </c>
      <c r="BB62" s="17">
        <v>6</v>
      </c>
      <c r="BC62" s="17">
        <v>7</v>
      </c>
      <c r="BD62" s="17">
        <v>6</v>
      </c>
      <c r="BE62" s="17">
        <v>7</v>
      </c>
      <c r="BF62" s="17">
        <v>4</v>
      </c>
      <c r="BG62" s="17">
        <v>10</v>
      </c>
      <c r="BH62" s="17">
        <v>4</v>
      </c>
      <c r="BI62" s="17">
        <v>12</v>
      </c>
      <c r="BJ62" s="17">
        <v>13</v>
      </c>
      <c r="BK62" s="17">
        <v>9</v>
      </c>
      <c r="BL62" s="17">
        <v>14</v>
      </c>
      <c r="BM62" s="17">
        <v>11</v>
      </c>
      <c r="BN62" s="17">
        <v>11</v>
      </c>
      <c r="BO62" s="17">
        <v>11</v>
      </c>
      <c r="BP62" s="17">
        <v>13</v>
      </c>
      <c r="BQ62" s="17">
        <v>8</v>
      </c>
      <c r="BR62" s="17">
        <v>4</v>
      </c>
      <c r="BS62" s="17">
        <v>9</v>
      </c>
      <c r="BT62" s="17">
        <v>15</v>
      </c>
      <c r="BU62" s="17">
        <v>8</v>
      </c>
      <c r="BV62" s="17">
        <v>11</v>
      </c>
      <c r="BW62" s="17">
        <v>10</v>
      </c>
      <c r="BX62" s="17">
        <v>16</v>
      </c>
      <c r="BY62" s="17">
        <v>13</v>
      </c>
      <c r="BZ62" s="17">
        <v>12</v>
      </c>
      <c r="CA62" s="17">
        <v>12</v>
      </c>
      <c r="CB62" s="17">
        <v>15</v>
      </c>
      <c r="CC62" s="17">
        <v>10</v>
      </c>
      <c r="CD62" s="17">
        <v>13</v>
      </c>
      <c r="CE62" s="17">
        <v>16</v>
      </c>
      <c r="CF62" s="17">
        <v>9</v>
      </c>
      <c r="CG62" s="17">
        <v>10</v>
      </c>
      <c r="CH62" s="17">
        <v>14</v>
      </c>
      <c r="CI62" s="17">
        <v>20</v>
      </c>
      <c r="CJ62" s="17">
        <v>20</v>
      </c>
      <c r="CK62" s="17">
        <v>20</v>
      </c>
      <c r="CL62" s="17">
        <v>19</v>
      </c>
      <c r="CM62" s="17">
        <v>18</v>
      </c>
      <c r="CN62" s="17">
        <v>14</v>
      </c>
      <c r="CO62" s="17">
        <v>10</v>
      </c>
      <c r="CP62" s="17">
        <v>10</v>
      </c>
      <c r="CQ62" s="17">
        <v>7</v>
      </c>
      <c r="CR62" s="17">
        <v>7</v>
      </c>
      <c r="CS62" s="17">
        <v>8</v>
      </c>
      <c r="CT62" s="17">
        <v>10</v>
      </c>
      <c r="CU62" s="17">
        <v>13</v>
      </c>
      <c r="CV62" s="17">
        <v>11</v>
      </c>
      <c r="CW62" s="17">
        <v>4</v>
      </c>
      <c r="CX62" s="17">
        <v>10</v>
      </c>
      <c r="CY62" s="17">
        <v>11</v>
      </c>
      <c r="CZ62" s="17">
        <v>7</v>
      </c>
      <c r="DA62" s="17">
        <v>6</v>
      </c>
      <c r="DB62" s="17">
        <v>6</v>
      </c>
      <c r="DC62" s="17">
        <v>5</v>
      </c>
      <c r="DD62" s="17">
        <v>4</v>
      </c>
      <c r="DE62" s="17">
        <v>4</v>
      </c>
      <c r="DF62" s="17">
        <v>2</v>
      </c>
      <c r="DG62" s="17">
        <v>3</v>
      </c>
      <c r="DH62" s="17">
        <v>3</v>
      </c>
      <c r="DI62" s="17">
        <v>1</v>
      </c>
      <c r="DJ62" s="17">
        <v>4</v>
      </c>
      <c r="DK62" s="17">
        <v>2</v>
      </c>
      <c r="DL62" s="17">
        <v>5</v>
      </c>
      <c r="DM62" s="17">
        <v>2</v>
      </c>
      <c r="DN62" s="17">
        <v>0</v>
      </c>
      <c r="DO62" s="17">
        <v>4</v>
      </c>
      <c r="DP62" s="17">
        <v>0</v>
      </c>
      <c r="DQ62" s="17">
        <v>0</v>
      </c>
      <c r="DR62" s="17">
        <v>0</v>
      </c>
      <c r="DS62" s="17">
        <v>0</v>
      </c>
      <c r="DT62" s="17">
        <v>0</v>
      </c>
      <c r="DU62" s="17">
        <v>0</v>
      </c>
      <c r="DV62" s="17">
        <v>0</v>
      </c>
    </row>
    <row r="63" spans="1:126" x14ac:dyDescent="0.3">
      <c r="A63" s="164" t="s">
        <v>197</v>
      </c>
      <c r="B63" s="8" t="s">
        <v>198</v>
      </c>
      <c r="C63" s="17">
        <v>2617</v>
      </c>
      <c r="D63" s="18">
        <f t="shared" si="267"/>
        <v>4.3561329766908671E-2</v>
      </c>
      <c r="E63" s="18">
        <f t="shared" si="268"/>
        <v>4.1650745128009169E-2</v>
      </c>
      <c r="F63" s="18">
        <f t="shared" si="269"/>
        <v>5.1585785250286585E-2</v>
      </c>
      <c r="G63" s="18">
        <f t="shared" si="270"/>
        <v>5.4642720672525791E-2</v>
      </c>
      <c r="H63" s="18">
        <f t="shared" si="271"/>
        <v>4.5854031333588077E-2</v>
      </c>
      <c r="I63" s="18">
        <f t="shared" si="272"/>
        <v>3.2479938861291552E-2</v>
      </c>
      <c r="J63" s="18">
        <f t="shared" si="273"/>
        <v>4.4325563622468478E-2</v>
      </c>
      <c r="K63" s="18">
        <f t="shared" si="274"/>
        <v>5.2732136033626288E-2</v>
      </c>
      <c r="L63" s="18">
        <f t="shared" si="275"/>
        <v>5.73175391669851E-2</v>
      </c>
      <c r="M63" s="18">
        <f t="shared" si="276"/>
        <v>7.527703477264043E-2</v>
      </c>
      <c r="N63" s="18">
        <f t="shared" si="277"/>
        <v>8.0626671761559035E-2</v>
      </c>
      <c r="O63" s="18">
        <f t="shared" si="278"/>
        <v>6.8398930072602213E-2</v>
      </c>
      <c r="P63" s="18">
        <f t="shared" si="279"/>
        <v>9.8586167367214372E-2</v>
      </c>
      <c r="Q63" s="18">
        <f t="shared" si="280"/>
        <v>7.9098204050439436E-2</v>
      </c>
      <c r="R63" s="18">
        <f t="shared" si="281"/>
        <v>5.9610240733664499E-2</v>
      </c>
      <c r="S63" s="18">
        <f t="shared" si="282"/>
        <v>0.11425296140619029</v>
      </c>
      <c r="T63" s="18">
        <f t="shared" si="283"/>
        <v>0.15896064195643866</v>
      </c>
      <c r="U63" s="18">
        <f t="shared" si="283"/>
        <v>0.58807795185326706</v>
      </c>
      <c r="V63" s="18">
        <f t="shared" si="283"/>
        <v>0.25296140619029422</v>
      </c>
      <c r="W63" s="17">
        <f t="shared" si="284"/>
        <v>416</v>
      </c>
      <c r="X63" s="17">
        <f t="shared" si="285"/>
        <v>1539</v>
      </c>
      <c r="Y63" s="17">
        <f t="shared" si="286"/>
        <v>662</v>
      </c>
      <c r="Z63" s="17">
        <v>18</v>
      </c>
      <c r="AA63" s="17">
        <v>21</v>
      </c>
      <c r="AB63" s="17">
        <v>30</v>
      </c>
      <c r="AC63" s="17">
        <v>27</v>
      </c>
      <c r="AD63" s="17">
        <v>18</v>
      </c>
      <c r="AE63" s="17">
        <v>22</v>
      </c>
      <c r="AF63" s="17">
        <v>20</v>
      </c>
      <c r="AG63" s="17">
        <v>20</v>
      </c>
      <c r="AH63" s="17">
        <v>23</v>
      </c>
      <c r="AI63" s="17">
        <v>24</v>
      </c>
      <c r="AJ63" s="17">
        <v>26</v>
      </c>
      <c r="AK63" s="17">
        <v>27</v>
      </c>
      <c r="AL63" s="17">
        <v>26</v>
      </c>
      <c r="AM63" s="17">
        <v>23</v>
      </c>
      <c r="AN63" s="17">
        <v>33</v>
      </c>
      <c r="AO63" s="17">
        <v>23</v>
      </c>
      <c r="AP63" s="17">
        <v>35</v>
      </c>
      <c r="AQ63" s="17">
        <v>24</v>
      </c>
      <c r="AR63" s="17">
        <v>37</v>
      </c>
      <c r="AS63" s="17">
        <v>24</v>
      </c>
      <c r="AT63" s="17">
        <v>27</v>
      </c>
      <c r="AU63" s="17">
        <v>32</v>
      </c>
      <c r="AV63" s="17">
        <v>18</v>
      </c>
      <c r="AW63" s="17">
        <v>18</v>
      </c>
      <c r="AX63" s="17">
        <v>25</v>
      </c>
      <c r="AY63" s="17">
        <v>15</v>
      </c>
      <c r="AZ63" s="17">
        <v>15</v>
      </c>
      <c r="BA63" s="17">
        <v>15</v>
      </c>
      <c r="BB63" s="17">
        <v>22</v>
      </c>
      <c r="BC63" s="17">
        <v>18</v>
      </c>
      <c r="BD63" s="17">
        <v>17</v>
      </c>
      <c r="BE63" s="17">
        <v>29</v>
      </c>
      <c r="BF63" s="17">
        <v>27</v>
      </c>
      <c r="BG63" s="17">
        <v>24</v>
      </c>
      <c r="BH63" s="17">
        <v>19</v>
      </c>
      <c r="BI63" s="17">
        <v>23</v>
      </c>
      <c r="BJ63" s="17">
        <v>30</v>
      </c>
      <c r="BK63" s="17">
        <v>29</v>
      </c>
      <c r="BL63" s="17">
        <v>23</v>
      </c>
      <c r="BM63" s="17">
        <v>33</v>
      </c>
      <c r="BN63" s="17">
        <v>28</v>
      </c>
      <c r="BO63" s="17">
        <v>37</v>
      </c>
      <c r="BP63" s="17">
        <v>21</v>
      </c>
      <c r="BQ63" s="17">
        <v>33</v>
      </c>
      <c r="BR63" s="17">
        <v>31</v>
      </c>
      <c r="BS63" s="17">
        <v>34</v>
      </c>
      <c r="BT63" s="17">
        <v>43</v>
      </c>
      <c r="BU63" s="17">
        <v>39</v>
      </c>
      <c r="BV63" s="17">
        <v>42</v>
      </c>
      <c r="BW63" s="17">
        <v>39</v>
      </c>
      <c r="BX63" s="17">
        <v>36</v>
      </c>
      <c r="BY63" s="17">
        <v>38</v>
      </c>
      <c r="BZ63" s="17">
        <v>53</v>
      </c>
      <c r="CA63" s="17">
        <v>33</v>
      </c>
      <c r="CB63" s="17">
        <v>51</v>
      </c>
      <c r="CC63" s="17">
        <v>34</v>
      </c>
      <c r="CD63" s="17">
        <v>40</v>
      </c>
      <c r="CE63" s="17">
        <v>32</v>
      </c>
      <c r="CF63" s="17">
        <v>37</v>
      </c>
      <c r="CG63" s="17">
        <v>36</v>
      </c>
      <c r="CH63" s="17">
        <v>46</v>
      </c>
      <c r="CI63" s="17">
        <v>38</v>
      </c>
      <c r="CJ63" s="17">
        <v>57</v>
      </c>
      <c r="CK63" s="17">
        <v>58</v>
      </c>
      <c r="CL63" s="17">
        <v>59</v>
      </c>
      <c r="CM63" s="17">
        <v>45</v>
      </c>
      <c r="CN63" s="17">
        <v>53</v>
      </c>
      <c r="CO63" s="17">
        <v>47</v>
      </c>
      <c r="CP63" s="17">
        <v>29</v>
      </c>
      <c r="CQ63" s="17">
        <v>33</v>
      </c>
      <c r="CR63" s="17">
        <v>31</v>
      </c>
      <c r="CS63" s="17">
        <v>43</v>
      </c>
      <c r="CT63" s="17">
        <v>29</v>
      </c>
      <c r="CU63" s="17">
        <v>28</v>
      </c>
      <c r="CV63" s="17">
        <v>25</v>
      </c>
      <c r="CW63" s="17">
        <v>31</v>
      </c>
      <c r="CX63" s="17">
        <v>21</v>
      </c>
      <c r="CY63" s="17">
        <v>19</v>
      </c>
      <c r="CZ63" s="17">
        <v>27</v>
      </c>
      <c r="DA63" s="17">
        <v>25</v>
      </c>
      <c r="DB63" s="17">
        <v>25</v>
      </c>
      <c r="DC63" s="17">
        <v>20</v>
      </c>
      <c r="DD63" s="17">
        <v>11</v>
      </c>
      <c r="DE63" s="17">
        <v>15</v>
      </c>
      <c r="DF63" s="17">
        <v>24</v>
      </c>
      <c r="DG63" s="17">
        <v>11</v>
      </c>
      <c r="DH63" s="17">
        <v>10</v>
      </c>
      <c r="DI63" s="17">
        <v>9</v>
      </c>
      <c r="DJ63" s="17">
        <v>17</v>
      </c>
      <c r="DK63" s="17">
        <v>7</v>
      </c>
      <c r="DL63" s="17">
        <v>8</v>
      </c>
      <c r="DM63" s="17">
        <v>7</v>
      </c>
      <c r="DN63" s="17">
        <v>4</v>
      </c>
      <c r="DO63" s="17">
        <v>2</v>
      </c>
      <c r="DP63" s="17">
        <v>0</v>
      </c>
      <c r="DQ63" s="17">
        <v>3</v>
      </c>
      <c r="DR63" s="17">
        <v>0</v>
      </c>
      <c r="DS63" s="17">
        <v>2</v>
      </c>
      <c r="DT63" s="17">
        <v>1</v>
      </c>
      <c r="DU63" s="17">
        <v>0</v>
      </c>
      <c r="DV63" s="17">
        <v>0</v>
      </c>
    </row>
    <row r="64" spans="1:126" x14ac:dyDescent="0.3">
      <c r="A64" s="164" t="s">
        <v>199</v>
      </c>
      <c r="B64" s="8" t="s">
        <v>200</v>
      </c>
      <c r="C64" s="17">
        <v>133</v>
      </c>
      <c r="D64" s="18">
        <f t="shared" si="267"/>
        <v>2.2556390977443608E-2</v>
      </c>
      <c r="E64" s="18">
        <f t="shared" si="268"/>
        <v>4.5112781954887216E-2</v>
      </c>
      <c r="F64" s="18">
        <f t="shared" si="269"/>
        <v>4.5112781954887216E-2</v>
      </c>
      <c r="G64" s="18">
        <f t="shared" si="270"/>
        <v>4.5112781954887216E-2</v>
      </c>
      <c r="H64" s="18">
        <f t="shared" si="271"/>
        <v>0</v>
      </c>
      <c r="I64" s="18">
        <f t="shared" si="272"/>
        <v>6.7669172932330823E-2</v>
      </c>
      <c r="J64" s="18">
        <f t="shared" si="273"/>
        <v>4.5112781954887216E-2</v>
      </c>
      <c r="K64" s="18">
        <f t="shared" si="274"/>
        <v>5.2631578947368418E-2</v>
      </c>
      <c r="L64" s="18">
        <f t="shared" si="275"/>
        <v>7.5187969924812026E-2</v>
      </c>
      <c r="M64" s="18">
        <f t="shared" si="276"/>
        <v>6.7669172932330823E-2</v>
      </c>
      <c r="N64" s="18">
        <f t="shared" si="277"/>
        <v>8.2706766917293228E-2</v>
      </c>
      <c r="O64" s="18">
        <f t="shared" si="278"/>
        <v>0.11278195488721804</v>
      </c>
      <c r="P64" s="18">
        <f t="shared" si="279"/>
        <v>6.0150375939849621E-2</v>
      </c>
      <c r="Q64" s="18">
        <f t="shared" si="280"/>
        <v>0.12781954887218044</v>
      </c>
      <c r="R64" s="18">
        <f t="shared" si="281"/>
        <v>6.0150375939849621E-2</v>
      </c>
      <c r="S64" s="18">
        <f t="shared" si="282"/>
        <v>9.0225563909774431E-2</v>
      </c>
      <c r="T64" s="18">
        <f t="shared" si="283"/>
        <v>0.15037593984962405</v>
      </c>
      <c r="U64" s="18">
        <f t="shared" si="283"/>
        <v>0.5714285714285714</v>
      </c>
      <c r="V64" s="18">
        <f t="shared" si="283"/>
        <v>0.2781954887218045</v>
      </c>
      <c r="W64" s="17">
        <f t="shared" si="284"/>
        <v>20</v>
      </c>
      <c r="X64" s="17">
        <f t="shared" si="285"/>
        <v>76</v>
      </c>
      <c r="Y64" s="17">
        <f t="shared" si="286"/>
        <v>37</v>
      </c>
      <c r="Z64" s="17">
        <v>0</v>
      </c>
      <c r="AA64" s="17">
        <v>1</v>
      </c>
      <c r="AB64" s="17">
        <v>0</v>
      </c>
      <c r="AC64" s="17">
        <v>0</v>
      </c>
      <c r="AD64" s="17">
        <v>2</v>
      </c>
      <c r="AE64" s="17">
        <v>0</v>
      </c>
      <c r="AF64" s="17">
        <v>1</v>
      </c>
      <c r="AG64" s="17">
        <v>1</v>
      </c>
      <c r="AH64" s="17">
        <v>1</v>
      </c>
      <c r="AI64" s="17">
        <v>3</v>
      </c>
      <c r="AJ64" s="17">
        <v>1</v>
      </c>
      <c r="AK64" s="17">
        <v>3</v>
      </c>
      <c r="AL64" s="17">
        <v>0</v>
      </c>
      <c r="AM64" s="17">
        <v>1</v>
      </c>
      <c r="AN64" s="17">
        <v>1</v>
      </c>
      <c r="AO64" s="17">
        <v>4</v>
      </c>
      <c r="AP64" s="17">
        <v>1</v>
      </c>
      <c r="AQ64" s="17">
        <v>1</v>
      </c>
      <c r="AR64" s="17">
        <v>0</v>
      </c>
      <c r="AS64" s="17">
        <v>0</v>
      </c>
      <c r="AT64" s="17">
        <v>0</v>
      </c>
      <c r="AU64" s="17">
        <v>0</v>
      </c>
      <c r="AV64" s="17">
        <v>0</v>
      </c>
      <c r="AW64" s="17">
        <v>0</v>
      </c>
      <c r="AX64" s="17">
        <v>0</v>
      </c>
      <c r="AY64" s="17">
        <v>0</v>
      </c>
      <c r="AZ64" s="17">
        <v>1</v>
      </c>
      <c r="BA64" s="17">
        <v>4</v>
      </c>
      <c r="BB64" s="17">
        <v>2</v>
      </c>
      <c r="BC64" s="17">
        <v>2</v>
      </c>
      <c r="BD64" s="17">
        <v>2</v>
      </c>
      <c r="BE64" s="17">
        <v>0</v>
      </c>
      <c r="BF64" s="17">
        <v>2</v>
      </c>
      <c r="BG64" s="17">
        <v>0</v>
      </c>
      <c r="BH64" s="17">
        <v>2</v>
      </c>
      <c r="BI64" s="17">
        <v>3</v>
      </c>
      <c r="BJ64" s="17">
        <v>1</v>
      </c>
      <c r="BK64" s="17">
        <v>1</v>
      </c>
      <c r="BL64" s="17">
        <v>2</v>
      </c>
      <c r="BM64" s="17">
        <v>0</v>
      </c>
      <c r="BN64" s="17">
        <v>0</v>
      </c>
      <c r="BO64" s="17">
        <v>5</v>
      </c>
      <c r="BP64" s="17">
        <v>1</v>
      </c>
      <c r="BQ64" s="17">
        <v>4</v>
      </c>
      <c r="BR64" s="17">
        <v>0</v>
      </c>
      <c r="BS64" s="17">
        <v>3</v>
      </c>
      <c r="BT64" s="17">
        <v>2</v>
      </c>
      <c r="BU64" s="17">
        <v>1</v>
      </c>
      <c r="BV64" s="17">
        <v>0</v>
      </c>
      <c r="BW64" s="17">
        <v>3</v>
      </c>
      <c r="BX64" s="17">
        <v>3</v>
      </c>
      <c r="BY64" s="17">
        <v>1</v>
      </c>
      <c r="BZ64" s="17">
        <v>1</v>
      </c>
      <c r="CA64" s="17">
        <v>2</v>
      </c>
      <c r="CB64" s="17">
        <v>4</v>
      </c>
      <c r="CC64" s="17">
        <v>2</v>
      </c>
      <c r="CD64" s="17">
        <v>4</v>
      </c>
      <c r="CE64" s="17">
        <v>3</v>
      </c>
      <c r="CF64" s="17">
        <v>4</v>
      </c>
      <c r="CG64" s="17">
        <v>2</v>
      </c>
      <c r="CH64" s="17">
        <v>4</v>
      </c>
      <c r="CI64" s="17">
        <v>0</v>
      </c>
      <c r="CJ64" s="17">
        <v>2</v>
      </c>
      <c r="CK64" s="17">
        <v>0</v>
      </c>
      <c r="CL64" s="17">
        <v>2</v>
      </c>
      <c r="CM64" s="17">
        <v>6</v>
      </c>
      <c r="CN64" s="17">
        <v>2</v>
      </c>
      <c r="CO64" s="17">
        <v>5</v>
      </c>
      <c r="CP64" s="17">
        <v>2</v>
      </c>
      <c r="CQ64" s="17">
        <v>2</v>
      </c>
      <c r="CR64" s="17">
        <v>0</v>
      </c>
      <c r="CS64" s="17">
        <v>4</v>
      </c>
      <c r="CT64" s="17">
        <v>1</v>
      </c>
      <c r="CU64" s="17">
        <v>1</v>
      </c>
      <c r="CV64" s="17">
        <v>2</v>
      </c>
      <c r="CW64" s="17">
        <v>0</v>
      </c>
      <c r="CX64" s="17">
        <v>1</v>
      </c>
      <c r="CY64" s="17">
        <v>1</v>
      </c>
      <c r="CZ64" s="17">
        <v>1</v>
      </c>
      <c r="DA64" s="17">
        <v>1</v>
      </c>
      <c r="DB64" s="17">
        <v>1</v>
      </c>
      <c r="DC64" s="17">
        <v>1</v>
      </c>
      <c r="DD64" s="17">
        <v>1</v>
      </c>
      <c r="DE64" s="17">
        <v>1</v>
      </c>
      <c r="DF64" s="17">
        <v>1</v>
      </c>
      <c r="DG64" s="17">
        <v>2</v>
      </c>
      <c r="DH64" s="17">
        <v>1</v>
      </c>
      <c r="DI64" s="17">
        <v>0</v>
      </c>
      <c r="DJ64" s="17">
        <v>0</v>
      </c>
      <c r="DK64" s="17">
        <v>0</v>
      </c>
      <c r="DL64" s="17">
        <v>0</v>
      </c>
      <c r="DM64" s="17">
        <v>0</v>
      </c>
      <c r="DN64" s="17">
        <v>0</v>
      </c>
      <c r="DO64" s="17">
        <v>0</v>
      </c>
      <c r="DP64" s="17">
        <v>0</v>
      </c>
      <c r="DQ64" s="17">
        <v>0</v>
      </c>
      <c r="DR64" s="17">
        <v>0</v>
      </c>
      <c r="DS64" s="17">
        <v>0</v>
      </c>
      <c r="DT64" s="17">
        <v>0</v>
      </c>
      <c r="DU64" s="17">
        <v>0</v>
      </c>
      <c r="DV64" s="17">
        <v>0</v>
      </c>
    </row>
    <row r="65" spans="1:126" x14ac:dyDescent="0.3">
      <c r="A65" s="164" t="s">
        <v>201</v>
      </c>
      <c r="B65" s="8" t="s">
        <v>202</v>
      </c>
      <c r="C65" s="17">
        <v>563</v>
      </c>
      <c r="D65" s="18">
        <f t="shared" si="267"/>
        <v>4.6181172291296625E-2</v>
      </c>
      <c r="E65" s="18">
        <f t="shared" si="268"/>
        <v>4.6181172291296625E-2</v>
      </c>
      <c r="F65" s="18">
        <f t="shared" si="269"/>
        <v>5.6838365896980464E-2</v>
      </c>
      <c r="G65" s="18">
        <f t="shared" si="270"/>
        <v>4.2628774422735348E-2</v>
      </c>
      <c r="H65" s="18">
        <f t="shared" si="271"/>
        <v>2.3090586145648313E-2</v>
      </c>
      <c r="I65" s="18">
        <f t="shared" si="272"/>
        <v>4.6181172291296625E-2</v>
      </c>
      <c r="J65" s="18">
        <f t="shared" si="273"/>
        <v>3.1971580817051509E-2</v>
      </c>
      <c r="K65" s="18">
        <f t="shared" si="274"/>
        <v>5.5062166962699825E-2</v>
      </c>
      <c r="L65" s="18">
        <f t="shared" si="275"/>
        <v>6.7495559502664296E-2</v>
      </c>
      <c r="M65" s="18">
        <f t="shared" si="276"/>
        <v>8.5257548845470696E-2</v>
      </c>
      <c r="N65" s="18">
        <f t="shared" si="277"/>
        <v>6.0390763765541741E-2</v>
      </c>
      <c r="O65" s="18">
        <f t="shared" si="278"/>
        <v>7.1047957371225573E-2</v>
      </c>
      <c r="P65" s="18">
        <f t="shared" si="279"/>
        <v>0.11722912966252221</v>
      </c>
      <c r="Q65" s="18">
        <f t="shared" si="280"/>
        <v>6.216696269982238E-2</v>
      </c>
      <c r="R65" s="18">
        <f t="shared" si="281"/>
        <v>4.7957371225577264E-2</v>
      </c>
      <c r="S65" s="18">
        <f t="shared" si="282"/>
        <v>0.14031971580817051</v>
      </c>
      <c r="T65" s="18">
        <f t="shared" si="283"/>
        <v>0.17229129662522202</v>
      </c>
      <c r="U65" s="18">
        <f t="shared" si="283"/>
        <v>0.57726465364120783</v>
      </c>
      <c r="V65" s="18">
        <f t="shared" si="283"/>
        <v>0.25044404973357015</v>
      </c>
      <c r="W65" s="17">
        <f t="shared" si="284"/>
        <v>97</v>
      </c>
      <c r="X65" s="17">
        <f t="shared" si="285"/>
        <v>325</v>
      </c>
      <c r="Y65" s="17">
        <f t="shared" si="286"/>
        <v>141</v>
      </c>
      <c r="Z65" s="17">
        <v>3</v>
      </c>
      <c r="AA65" s="17">
        <v>5</v>
      </c>
      <c r="AB65" s="17">
        <v>2</v>
      </c>
      <c r="AC65" s="17">
        <v>10</v>
      </c>
      <c r="AD65" s="17">
        <v>6</v>
      </c>
      <c r="AE65" s="17">
        <v>6</v>
      </c>
      <c r="AF65" s="17">
        <v>8</v>
      </c>
      <c r="AG65" s="17">
        <v>2</v>
      </c>
      <c r="AH65" s="17">
        <v>6</v>
      </c>
      <c r="AI65" s="17">
        <v>4</v>
      </c>
      <c r="AJ65" s="17">
        <v>8</v>
      </c>
      <c r="AK65" s="17">
        <v>4</v>
      </c>
      <c r="AL65" s="17">
        <v>7</v>
      </c>
      <c r="AM65" s="17">
        <v>5</v>
      </c>
      <c r="AN65" s="17">
        <v>8</v>
      </c>
      <c r="AO65" s="17">
        <v>8</v>
      </c>
      <c r="AP65" s="17">
        <v>5</v>
      </c>
      <c r="AQ65" s="17">
        <v>5</v>
      </c>
      <c r="AR65" s="17">
        <v>4</v>
      </c>
      <c r="AS65" s="17">
        <v>2</v>
      </c>
      <c r="AT65" s="17">
        <v>1</v>
      </c>
      <c r="AU65" s="17">
        <v>2</v>
      </c>
      <c r="AV65" s="17">
        <v>5</v>
      </c>
      <c r="AW65" s="17">
        <v>3</v>
      </c>
      <c r="AX65" s="17">
        <v>2</v>
      </c>
      <c r="AY65" s="17">
        <v>5</v>
      </c>
      <c r="AZ65" s="17">
        <v>1</v>
      </c>
      <c r="BA65" s="17">
        <v>6</v>
      </c>
      <c r="BB65" s="17">
        <v>9</v>
      </c>
      <c r="BC65" s="17">
        <v>5</v>
      </c>
      <c r="BD65" s="17">
        <v>7</v>
      </c>
      <c r="BE65" s="17">
        <v>3</v>
      </c>
      <c r="BF65" s="17">
        <v>3</v>
      </c>
      <c r="BG65" s="17">
        <v>2</v>
      </c>
      <c r="BH65" s="17">
        <v>3</v>
      </c>
      <c r="BI65" s="17">
        <v>4</v>
      </c>
      <c r="BJ65" s="17">
        <v>4</v>
      </c>
      <c r="BK65" s="17">
        <v>3</v>
      </c>
      <c r="BL65" s="17">
        <v>11</v>
      </c>
      <c r="BM65" s="17">
        <v>9</v>
      </c>
      <c r="BN65" s="17">
        <v>6</v>
      </c>
      <c r="BO65" s="17">
        <v>13</v>
      </c>
      <c r="BP65" s="17">
        <v>13</v>
      </c>
      <c r="BQ65" s="17">
        <v>5</v>
      </c>
      <c r="BR65" s="17">
        <v>1</v>
      </c>
      <c r="BS65" s="17">
        <v>11</v>
      </c>
      <c r="BT65" s="17">
        <v>14</v>
      </c>
      <c r="BU65" s="17">
        <v>8</v>
      </c>
      <c r="BV65" s="17">
        <v>10</v>
      </c>
      <c r="BW65" s="17">
        <v>5</v>
      </c>
      <c r="BX65" s="17">
        <v>6</v>
      </c>
      <c r="BY65" s="17">
        <v>9</v>
      </c>
      <c r="BZ65" s="17">
        <v>6</v>
      </c>
      <c r="CA65" s="17">
        <v>8</v>
      </c>
      <c r="CB65" s="17">
        <v>5</v>
      </c>
      <c r="CC65" s="17">
        <v>5</v>
      </c>
      <c r="CD65" s="17">
        <v>8</v>
      </c>
      <c r="CE65" s="17">
        <v>10</v>
      </c>
      <c r="CF65" s="17">
        <v>8</v>
      </c>
      <c r="CG65" s="17">
        <v>9</v>
      </c>
      <c r="CH65" s="17">
        <v>8</v>
      </c>
      <c r="CI65" s="17">
        <v>9</v>
      </c>
      <c r="CJ65" s="17">
        <v>20</v>
      </c>
      <c r="CK65" s="17">
        <v>18</v>
      </c>
      <c r="CL65" s="17">
        <v>11</v>
      </c>
      <c r="CM65" s="17">
        <v>9</v>
      </c>
      <c r="CN65" s="17">
        <v>8</v>
      </c>
      <c r="CO65" s="17">
        <v>7</v>
      </c>
      <c r="CP65" s="17">
        <v>5</v>
      </c>
      <c r="CQ65" s="17">
        <v>6</v>
      </c>
      <c r="CR65" s="17">
        <v>8</v>
      </c>
      <c r="CS65" s="17">
        <v>4</v>
      </c>
      <c r="CT65" s="17">
        <v>9</v>
      </c>
      <c r="CU65" s="17">
        <v>2</v>
      </c>
      <c r="CV65" s="17">
        <v>4</v>
      </c>
      <c r="CW65" s="17">
        <v>4</v>
      </c>
      <c r="CX65" s="17">
        <v>6</v>
      </c>
      <c r="CY65" s="17">
        <v>6</v>
      </c>
      <c r="CZ65" s="17">
        <v>5</v>
      </c>
      <c r="DA65" s="17">
        <v>7</v>
      </c>
      <c r="DB65" s="17">
        <v>12</v>
      </c>
      <c r="DC65" s="17">
        <v>10</v>
      </c>
      <c r="DD65" s="17">
        <v>5</v>
      </c>
      <c r="DE65" s="17">
        <v>4</v>
      </c>
      <c r="DF65" s="17">
        <v>3</v>
      </c>
      <c r="DG65" s="17">
        <v>2</v>
      </c>
      <c r="DH65" s="17">
        <v>2</v>
      </c>
      <c r="DI65" s="17">
        <v>4</v>
      </c>
      <c r="DJ65" s="17">
        <v>3</v>
      </c>
      <c r="DK65" s="17">
        <v>1</v>
      </c>
      <c r="DL65" s="17">
        <v>2</v>
      </c>
      <c r="DM65" s="17">
        <v>0</v>
      </c>
      <c r="DN65" s="17">
        <v>1</v>
      </c>
      <c r="DO65" s="17">
        <v>1</v>
      </c>
      <c r="DP65" s="17">
        <v>0</v>
      </c>
      <c r="DQ65" s="17">
        <v>0</v>
      </c>
      <c r="DR65" s="17">
        <v>0</v>
      </c>
      <c r="DS65" s="17">
        <v>0</v>
      </c>
      <c r="DT65" s="17">
        <v>1</v>
      </c>
      <c r="DU65" s="17">
        <v>0</v>
      </c>
      <c r="DV65" s="17">
        <v>0</v>
      </c>
    </row>
    <row r="66" spans="1:126" x14ac:dyDescent="0.3">
      <c r="A66" s="164" t="s">
        <v>203</v>
      </c>
      <c r="B66" s="8" t="s">
        <v>204</v>
      </c>
      <c r="C66" s="17">
        <v>1526</v>
      </c>
      <c r="D66" s="18">
        <f>SUM(Z66:AD66)/C66</f>
        <v>5.0458715596330278E-2</v>
      </c>
      <c r="E66" s="18">
        <f>SUM(AE66:AI66)/C66</f>
        <v>4.9803407601572737E-2</v>
      </c>
      <c r="F66" s="18">
        <f>SUM(AJ66:AN66)/C66</f>
        <v>6.6186107470511138E-2</v>
      </c>
      <c r="G66" s="18">
        <f>SUM(AO66:AS66)/C66</f>
        <v>4.9148099606815203E-2</v>
      </c>
      <c r="H66" s="18">
        <f>SUM(AT66:AX66)/C66</f>
        <v>4.456094364351245E-2</v>
      </c>
      <c r="I66" s="18">
        <f>SUM(AY66:BC66)/C66</f>
        <v>4.1939711664482307E-2</v>
      </c>
      <c r="J66" s="18">
        <f>SUM(BD66:BH66)/C66</f>
        <v>5.1114023591087812E-2</v>
      </c>
      <c r="K66" s="18">
        <f>SUM(BI66:BM66)/C66</f>
        <v>5.439056356487549E-2</v>
      </c>
      <c r="L66" s="18">
        <f>SUM(BN66:BR66)/C66</f>
        <v>7.6015727391874177E-2</v>
      </c>
      <c r="M66" s="18">
        <f>SUM(BS66:BW66)/C66</f>
        <v>7.3394495412844041E-2</v>
      </c>
      <c r="N66" s="18">
        <f>SUM(BX66:CB66)/C66</f>
        <v>6.5530799475753604E-2</v>
      </c>
      <c r="O66" s="18">
        <f>SUM(CC66:CG66)/C66</f>
        <v>5.1769331585845346E-2</v>
      </c>
      <c r="P66" s="18">
        <f>SUM(CH66:CL66)/C66</f>
        <v>7.7981651376146793E-2</v>
      </c>
      <c r="Q66" s="18">
        <f>SUM(CM66:CQ66)/C66</f>
        <v>7.2739187418086507E-2</v>
      </c>
      <c r="R66" s="18">
        <f>SUM(CR66:CV66)/C66</f>
        <v>5.0458715596330278E-2</v>
      </c>
      <c r="S66" s="18">
        <f>SUM(CW66:DV66)/C66</f>
        <v>0.12450851900393185</v>
      </c>
      <c r="T66" s="18">
        <f t="shared" ref="T66:V67" si="287">W66/$C66</f>
        <v>0.1834862385321101</v>
      </c>
      <c r="U66" s="18">
        <f t="shared" si="287"/>
        <v>0.56880733944954132</v>
      </c>
      <c r="V66" s="18">
        <f t="shared" si="287"/>
        <v>0.24770642201834864</v>
      </c>
      <c r="W66" s="17">
        <f>SUM(Z66:AP66)</f>
        <v>280</v>
      </c>
      <c r="X66" s="17">
        <f>SUM(AQ66:CL66)</f>
        <v>868</v>
      </c>
      <c r="Y66" s="17">
        <f>SUM(CM66:DV66)</f>
        <v>378</v>
      </c>
      <c r="Z66" s="17">
        <v>12</v>
      </c>
      <c r="AA66" s="17">
        <v>10</v>
      </c>
      <c r="AB66" s="17">
        <v>15</v>
      </c>
      <c r="AC66" s="17">
        <v>19</v>
      </c>
      <c r="AD66" s="17">
        <v>21</v>
      </c>
      <c r="AE66" s="17">
        <v>21</v>
      </c>
      <c r="AF66" s="17">
        <v>16</v>
      </c>
      <c r="AG66" s="17">
        <v>13</v>
      </c>
      <c r="AH66" s="17">
        <v>13</v>
      </c>
      <c r="AI66" s="17">
        <v>13</v>
      </c>
      <c r="AJ66" s="17">
        <v>14</v>
      </c>
      <c r="AK66" s="17">
        <v>22</v>
      </c>
      <c r="AL66" s="17">
        <v>24</v>
      </c>
      <c r="AM66" s="17">
        <v>19</v>
      </c>
      <c r="AN66" s="17">
        <v>22</v>
      </c>
      <c r="AO66" s="17">
        <v>16</v>
      </c>
      <c r="AP66" s="17">
        <v>10</v>
      </c>
      <c r="AQ66" s="17">
        <v>26</v>
      </c>
      <c r="AR66" s="17">
        <v>15</v>
      </c>
      <c r="AS66" s="17">
        <v>8</v>
      </c>
      <c r="AT66" s="17">
        <v>5</v>
      </c>
      <c r="AU66" s="17">
        <v>19</v>
      </c>
      <c r="AV66" s="17">
        <v>16</v>
      </c>
      <c r="AW66" s="17">
        <v>13</v>
      </c>
      <c r="AX66" s="17">
        <v>15</v>
      </c>
      <c r="AY66" s="17">
        <v>15</v>
      </c>
      <c r="AZ66" s="17">
        <v>11</v>
      </c>
      <c r="BA66" s="17">
        <v>14</v>
      </c>
      <c r="BB66" s="17">
        <v>10</v>
      </c>
      <c r="BC66" s="17">
        <v>14</v>
      </c>
      <c r="BD66" s="17">
        <v>16</v>
      </c>
      <c r="BE66" s="17">
        <v>16</v>
      </c>
      <c r="BF66" s="17">
        <v>18</v>
      </c>
      <c r="BG66" s="17">
        <v>14</v>
      </c>
      <c r="BH66" s="17">
        <v>14</v>
      </c>
      <c r="BI66" s="17">
        <v>10</v>
      </c>
      <c r="BJ66" s="17">
        <v>19</v>
      </c>
      <c r="BK66" s="17">
        <v>17</v>
      </c>
      <c r="BL66" s="17">
        <v>19</v>
      </c>
      <c r="BM66" s="17">
        <v>18</v>
      </c>
      <c r="BN66" s="17">
        <v>20</v>
      </c>
      <c r="BO66" s="17">
        <v>27</v>
      </c>
      <c r="BP66" s="17">
        <v>19</v>
      </c>
      <c r="BQ66" s="17">
        <v>24</v>
      </c>
      <c r="BR66" s="17">
        <v>26</v>
      </c>
      <c r="BS66" s="17">
        <v>21</v>
      </c>
      <c r="BT66" s="17">
        <v>26</v>
      </c>
      <c r="BU66" s="17">
        <v>23</v>
      </c>
      <c r="BV66" s="17">
        <v>28</v>
      </c>
      <c r="BW66" s="17">
        <v>14</v>
      </c>
      <c r="BX66" s="17">
        <v>18</v>
      </c>
      <c r="BY66" s="17">
        <v>21</v>
      </c>
      <c r="BZ66" s="17">
        <v>13</v>
      </c>
      <c r="CA66" s="17">
        <v>22</v>
      </c>
      <c r="CB66" s="17">
        <v>26</v>
      </c>
      <c r="CC66" s="17">
        <v>14</v>
      </c>
      <c r="CD66" s="17">
        <v>18</v>
      </c>
      <c r="CE66" s="17">
        <v>15</v>
      </c>
      <c r="CF66" s="17">
        <v>18</v>
      </c>
      <c r="CG66" s="17">
        <v>14</v>
      </c>
      <c r="CH66" s="17">
        <v>23</v>
      </c>
      <c r="CI66" s="17">
        <v>14</v>
      </c>
      <c r="CJ66" s="17">
        <v>23</v>
      </c>
      <c r="CK66" s="17">
        <v>29</v>
      </c>
      <c r="CL66" s="17">
        <v>30</v>
      </c>
      <c r="CM66" s="17">
        <v>18</v>
      </c>
      <c r="CN66" s="17">
        <v>28</v>
      </c>
      <c r="CO66" s="17">
        <v>29</v>
      </c>
      <c r="CP66" s="17">
        <v>22</v>
      </c>
      <c r="CQ66" s="17">
        <v>14</v>
      </c>
      <c r="CR66" s="17">
        <v>17</v>
      </c>
      <c r="CS66" s="17">
        <v>13</v>
      </c>
      <c r="CT66" s="17">
        <v>13</v>
      </c>
      <c r="CU66" s="17">
        <v>19</v>
      </c>
      <c r="CV66" s="17">
        <v>15</v>
      </c>
      <c r="CW66" s="17">
        <v>17</v>
      </c>
      <c r="CX66" s="17">
        <v>13</v>
      </c>
      <c r="CY66" s="17">
        <v>23</v>
      </c>
      <c r="CZ66" s="17">
        <v>13</v>
      </c>
      <c r="DA66" s="17">
        <v>16</v>
      </c>
      <c r="DB66" s="17">
        <v>11</v>
      </c>
      <c r="DC66" s="17">
        <v>14</v>
      </c>
      <c r="DD66" s="17">
        <v>13</v>
      </c>
      <c r="DE66" s="17">
        <v>10</v>
      </c>
      <c r="DF66" s="17">
        <v>12</v>
      </c>
      <c r="DG66" s="17">
        <v>3</v>
      </c>
      <c r="DH66" s="17">
        <v>10</v>
      </c>
      <c r="DI66" s="17">
        <v>9</v>
      </c>
      <c r="DJ66" s="17">
        <v>5</v>
      </c>
      <c r="DK66" s="17">
        <v>3</v>
      </c>
      <c r="DL66" s="17">
        <v>5</v>
      </c>
      <c r="DM66" s="17">
        <v>3</v>
      </c>
      <c r="DN66" s="17">
        <v>3</v>
      </c>
      <c r="DO66" s="17">
        <v>2</v>
      </c>
      <c r="DP66" s="17">
        <v>0</v>
      </c>
      <c r="DQ66" s="17">
        <v>4</v>
      </c>
      <c r="DR66" s="17">
        <v>0</v>
      </c>
      <c r="DS66" s="17">
        <v>0</v>
      </c>
      <c r="DT66" s="17">
        <v>1</v>
      </c>
      <c r="DU66" s="17">
        <v>0</v>
      </c>
      <c r="DV66" s="17">
        <v>0</v>
      </c>
    </row>
    <row r="67" spans="1:126" x14ac:dyDescent="0.3">
      <c r="A67" s="164" t="s">
        <v>205</v>
      </c>
      <c r="B67" s="8" t="s">
        <v>206</v>
      </c>
      <c r="C67" s="17">
        <v>1094</v>
      </c>
      <c r="D67" s="18">
        <f>SUM(Z67:AD67)/C67</f>
        <v>4.5703839122486288E-2</v>
      </c>
      <c r="E67" s="18">
        <f>SUM(AE67:AI67)/C67</f>
        <v>3.1992687385740404E-2</v>
      </c>
      <c r="F67" s="18">
        <f>SUM(AJ67:AN67)/C67</f>
        <v>3.8391224862888484E-2</v>
      </c>
      <c r="G67" s="18">
        <f>SUM(AO67:AS67)/C67</f>
        <v>4.7531992687385741E-2</v>
      </c>
      <c r="H67" s="18">
        <f>SUM(AT67:AX67)/C67</f>
        <v>3.6563071297989032E-2</v>
      </c>
      <c r="I67" s="18">
        <f>SUM(AY67:BC67)/C67</f>
        <v>3.9305301645338207E-2</v>
      </c>
      <c r="J67" s="18">
        <f>SUM(BD67:BH67)/C67</f>
        <v>3.2906764168190127E-2</v>
      </c>
      <c r="K67" s="18">
        <f>SUM(BI67:BM67)/C67</f>
        <v>4.0219378427787937E-2</v>
      </c>
      <c r="L67" s="18">
        <f>SUM(BN67:BR67)/C67</f>
        <v>4.7531992687385741E-2</v>
      </c>
      <c r="M67" s="18">
        <f>SUM(BS67:BW67)/C67</f>
        <v>7.4954296160877509E-2</v>
      </c>
      <c r="N67" s="18">
        <f>SUM(BX67:CB67)/C67</f>
        <v>7.9524680073126144E-2</v>
      </c>
      <c r="O67" s="18">
        <f>SUM(CC67:CG67)/C67</f>
        <v>7.6782449725776969E-2</v>
      </c>
      <c r="P67" s="18">
        <f>SUM(CH67:CL67)/C67</f>
        <v>0.10511882998171847</v>
      </c>
      <c r="Q67" s="18">
        <f>SUM(CM67:CQ67)/C67</f>
        <v>9.9634369287020116E-2</v>
      </c>
      <c r="R67" s="18">
        <f>SUM(CR67:CV67)/C67</f>
        <v>8.135283363802559E-2</v>
      </c>
      <c r="S67" s="18">
        <f>SUM(CW67:DV67)/C67</f>
        <v>0.12248628884826325</v>
      </c>
      <c r="T67" s="18">
        <f t="shared" si="287"/>
        <v>0.13893967093235832</v>
      </c>
      <c r="U67" s="18">
        <f t="shared" si="287"/>
        <v>0.55758683729433267</v>
      </c>
      <c r="V67" s="18">
        <f t="shared" si="287"/>
        <v>0.30347349177330896</v>
      </c>
      <c r="W67" s="17">
        <f>SUM(Z67:AP67)</f>
        <v>152</v>
      </c>
      <c r="X67" s="17">
        <f>SUM(AQ67:CL67)</f>
        <v>610</v>
      </c>
      <c r="Y67" s="17">
        <f>SUM(CM67:DV67)</f>
        <v>332</v>
      </c>
      <c r="Z67" s="17">
        <v>9</v>
      </c>
      <c r="AA67" s="17">
        <v>11</v>
      </c>
      <c r="AB67" s="17">
        <v>7</v>
      </c>
      <c r="AC67" s="17">
        <v>11</v>
      </c>
      <c r="AD67" s="17">
        <v>12</v>
      </c>
      <c r="AE67" s="17">
        <v>10</v>
      </c>
      <c r="AF67" s="17">
        <v>6</v>
      </c>
      <c r="AG67" s="17">
        <v>7</v>
      </c>
      <c r="AH67" s="17">
        <v>6</v>
      </c>
      <c r="AI67" s="17">
        <v>6</v>
      </c>
      <c r="AJ67" s="17">
        <v>8</v>
      </c>
      <c r="AK67" s="17">
        <v>13</v>
      </c>
      <c r="AL67" s="17">
        <v>2</v>
      </c>
      <c r="AM67" s="17">
        <v>8</v>
      </c>
      <c r="AN67" s="17">
        <v>11</v>
      </c>
      <c r="AO67" s="17">
        <v>10</v>
      </c>
      <c r="AP67" s="17">
        <v>15</v>
      </c>
      <c r="AQ67" s="17">
        <v>8</v>
      </c>
      <c r="AR67" s="17">
        <v>9</v>
      </c>
      <c r="AS67" s="17">
        <v>10</v>
      </c>
      <c r="AT67" s="17">
        <v>5</v>
      </c>
      <c r="AU67" s="17">
        <v>8</v>
      </c>
      <c r="AV67" s="17">
        <v>11</v>
      </c>
      <c r="AW67" s="17">
        <v>9</v>
      </c>
      <c r="AX67" s="17">
        <v>7</v>
      </c>
      <c r="AY67" s="17">
        <v>8</v>
      </c>
      <c r="AZ67" s="17">
        <v>8</v>
      </c>
      <c r="BA67" s="17">
        <v>9</v>
      </c>
      <c r="BB67" s="17">
        <v>9</v>
      </c>
      <c r="BC67" s="17">
        <v>9</v>
      </c>
      <c r="BD67" s="17">
        <v>3</v>
      </c>
      <c r="BE67" s="17">
        <v>8</v>
      </c>
      <c r="BF67" s="17">
        <v>9</v>
      </c>
      <c r="BG67" s="17">
        <v>8</v>
      </c>
      <c r="BH67" s="17">
        <v>8</v>
      </c>
      <c r="BI67" s="17">
        <v>10</v>
      </c>
      <c r="BJ67" s="17">
        <v>4</v>
      </c>
      <c r="BK67" s="17">
        <v>7</v>
      </c>
      <c r="BL67" s="17">
        <v>11</v>
      </c>
      <c r="BM67" s="17">
        <v>12</v>
      </c>
      <c r="BN67" s="17">
        <v>11</v>
      </c>
      <c r="BO67" s="17">
        <v>4</v>
      </c>
      <c r="BP67" s="17">
        <v>9</v>
      </c>
      <c r="BQ67" s="17">
        <v>14</v>
      </c>
      <c r="BR67" s="17">
        <v>14</v>
      </c>
      <c r="BS67" s="17">
        <v>16</v>
      </c>
      <c r="BT67" s="17">
        <v>15</v>
      </c>
      <c r="BU67" s="17">
        <v>16</v>
      </c>
      <c r="BV67" s="17">
        <v>14</v>
      </c>
      <c r="BW67" s="17">
        <v>21</v>
      </c>
      <c r="BX67" s="17">
        <v>21</v>
      </c>
      <c r="BY67" s="17">
        <v>18</v>
      </c>
      <c r="BZ67" s="17">
        <v>16</v>
      </c>
      <c r="CA67" s="17">
        <v>22</v>
      </c>
      <c r="CB67" s="17">
        <v>10</v>
      </c>
      <c r="CC67" s="17">
        <v>15</v>
      </c>
      <c r="CD67" s="17">
        <v>16</v>
      </c>
      <c r="CE67" s="17">
        <v>16</v>
      </c>
      <c r="CF67" s="17">
        <v>20</v>
      </c>
      <c r="CG67" s="17">
        <v>17</v>
      </c>
      <c r="CH67" s="17">
        <v>27</v>
      </c>
      <c r="CI67" s="17">
        <v>17</v>
      </c>
      <c r="CJ67" s="17">
        <v>22</v>
      </c>
      <c r="CK67" s="17">
        <v>21</v>
      </c>
      <c r="CL67" s="17">
        <v>28</v>
      </c>
      <c r="CM67" s="17">
        <v>28</v>
      </c>
      <c r="CN67" s="17">
        <v>21</v>
      </c>
      <c r="CO67" s="17">
        <v>29</v>
      </c>
      <c r="CP67" s="17">
        <v>16</v>
      </c>
      <c r="CQ67" s="17">
        <v>15</v>
      </c>
      <c r="CR67" s="17">
        <v>18</v>
      </c>
      <c r="CS67" s="17">
        <v>18</v>
      </c>
      <c r="CT67" s="17">
        <v>14</v>
      </c>
      <c r="CU67" s="17">
        <v>25</v>
      </c>
      <c r="CV67" s="17">
        <v>14</v>
      </c>
      <c r="CW67" s="17">
        <v>12</v>
      </c>
      <c r="CX67" s="17">
        <v>9</v>
      </c>
      <c r="CY67" s="17">
        <v>9</v>
      </c>
      <c r="CZ67" s="17">
        <v>16</v>
      </c>
      <c r="DA67" s="17">
        <v>10</v>
      </c>
      <c r="DB67" s="17">
        <v>13</v>
      </c>
      <c r="DC67" s="17">
        <v>15</v>
      </c>
      <c r="DD67" s="17">
        <v>4</v>
      </c>
      <c r="DE67" s="17">
        <v>7</v>
      </c>
      <c r="DF67" s="17">
        <v>9</v>
      </c>
      <c r="DG67" s="17">
        <v>4</v>
      </c>
      <c r="DH67" s="17">
        <v>10</v>
      </c>
      <c r="DI67" s="17">
        <v>2</v>
      </c>
      <c r="DJ67" s="17">
        <v>3</v>
      </c>
      <c r="DK67" s="17">
        <v>3</v>
      </c>
      <c r="DL67" s="17">
        <v>3</v>
      </c>
      <c r="DM67" s="17">
        <v>3</v>
      </c>
      <c r="DN67" s="17">
        <v>1</v>
      </c>
      <c r="DO67" s="17">
        <v>0</v>
      </c>
      <c r="DP67" s="17">
        <v>0</v>
      </c>
      <c r="DQ67" s="17">
        <v>1</v>
      </c>
      <c r="DR67" s="17">
        <v>0</v>
      </c>
      <c r="DS67" s="17">
        <v>0</v>
      </c>
      <c r="DT67" s="17">
        <v>0</v>
      </c>
      <c r="DU67" s="17">
        <v>0</v>
      </c>
      <c r="DV67" s="17">
        <v>0</v>
      </c>
    </row>
    <row r="68" spans="1:126" x14ac:dyDescent="0.3">
      <c r="A68" s="164" t="s">
        <v>207</v>
      </c>
      <c r="B68" s="8" t="s">
        <v>208</v>
      </c>
      <c r="C68" s="17" t="s">
        <v>515</v>
      </c>
      <c r="D68" s="17" t="s">
        <v>515</v>
      </c>
      <c r="E68" s="17" t="s">
        <v>515</v>
      </c>
      <c r="F68" s="17" t="s">
        <v>515</v>
      </c>
      <c r="G68" s="17" t="s">
        <v>515</v>
      </c>
      <c r="H68" s="17" t="s">
        <v>515</v>
      </c>
      <c r="I68" s="17" t="s">
        <v>515</v>
      </c>
      <c r="J68" s="17" t="s">
        <v>515</v>
      </c>
      <c r="K68" s="17" t="s">
        <v>515</v>
      </c>
      <c r="L68" s="17" t="s">
        <v>515</v>
      </c>
      <c r="M68" s="17" t="s">
        <v>515</v>
      </c>
      <c r="N68" s="17" t="s">
        <v>515</v>
      </c>
      <c r="O68" s="17" t="s">
        <v>515</v>
      </c>
      <c r="P68" s="17" t="s">
        <v>515</v>
      </c>
      <c r="Q68" s="17" t="s">
        <v>515</v>
      </c>
      <c r="R68" s="17" t="s">
        <v>515</v>
      </c>
      <c r="S68" s="17" t="s">
        <v>515</v>
      </c>
      <c r="T68" s="17" t="s">
        <v>515</v>
      </c>
      <c r="U68" s="17" t="s">
        <v>515</v>
      </c>
      <c r="V68" s="17" t="s">
        <v>515</v>
      </c>
      <c r="W68" s="17" t="s">
        <v>515</v>
      </c>
      <c r="X68" s="17" t="s">
        <v>515</v>
      </c>
      <c r="Y68" s="17" t="s">
        <v>515</v>
      </c>
      <c r="Z68" s="17" t="s">
        <v>515</v>
      </c>
      <c r="AA68" s="17" t="s">
        <v>515</v>
      </c>
      <c r="AB68" s="17" t="s">
        <v>515</v>
      </c>
      <c r="AC68" s="17" t="s">
        <v>515</v>
      </c>
      <c r="AD68" s="17" t="s">
        <v>515</v>
      </c>
      <c r="AE68" s="17" t="s">
        <v>515</v>
      </c>
      <c r="AF68" s="17" t="s">
        <v>515</v>
      </c>
      <c r="AG68" s="17" t="s">
        <v>515</v>
      </c>
      <c r="AH68" s="17" t="s">
        <v>515</v>
      </c>
      <c r="AI68" s="17" t="s">
        <v>515</v>
      </c>
      <c r="AJ68" s="17" t="s">
        <v>515</v>
      </c>
      <c r="AK68" s="17" t="s">
        <v>515</v>
      </c>
      <c r="AL68" s="17" t="s">
        <v>515</v>
      </c>
      <c r="AM68" s="17" t="s">
        <v>515</v>
      </c>
      <c r="AN68" s="17" t="s">
        <v>515</v>
      </c>
      <c r="AO68" s="17" t="s">
        <v>515</v>
      </c>
      <c r="AP68" s="17" t="s">
        <v>515</v>
      </c>
      <c r="AQ68" s="17" t="s">
        <v>515</v>
      </c>
      <c r="AR68" s="17" t="s">
        <v>515</v>
      </c>
      <c r="AS68" s="17" t="s">
        <v>515</v>
      </c>
      <c r="AT68" s="17" t="s">
        <v>515</v>
      </c>
      <c r="AU68" s="17" t="s">
        <v>515</v>
      </c>
      <c r="AV68" s="17" t="s">
        <v>515</v>
      </c>
      <c r="AW68" s="17" t="s">
        <v>515</v>
      </c>
      <c r="AX68" s="17" t="s">
        <v>515</v>
      </c>
      <c r="AY68" s="17" t="s">
        <v>515</v>
      </c>
      <c r="AZ68" s="17" t="s">
        <v>515</v>
      </c>
      <c r="BA68" s="17" t="s">
        <v>515</v>
      </c>
      <c r="BB68" s="17" t="s">
        <v>515</v>
      </c>
      <c r="BC68" s="17" t="s">
        <v>515</v>
      </c>
      <c r="BD68" s="17" t="s">
        <v>515</v>
      </c>
      <c r="BE68" s="17" t="s">
        <v>515</v>
      </c>
      <c r="BF68" s="17" t="s">
        <v>515</v>
      </c>
      <c r="BG68" s="17" t="s">
        <v>515</v>
      </c>
      <c r="BH68" s="17" t="s">
        <v>515</v>
      </c>
      <c r="BI68" s="17" t="s">
        <v>515</v>
      </c>
      <c r="BJ68" s="17" t="s">
        <v>515</v>
      </c>
      <c r="BK68" s="17" t="s">
        <v>515</v>
      </c>
      <c r="BL68" s="17" t="s">
        <v>515</v>
      </c>
      <c r="BM68" s="17" t="s">
        <v>515</v>
      </c>
      <c r="BN68" s="17" t="s">
        <v>515</v>
      </c>
      <c r="BO68" s="17" t="s">
        <v>515</v>
      </c>
      <c r="BP68" s="17" t="s">
        <v>515</v>
      </c>
      <c r="BQ68" s="17" t="s">
        <v>515</v>
      </c>
      <c r="BR68" s="17" t="s">
        <v>515</v>
      </c>
      <c r="BS68" s="17" t="s">
        <v>515</v>
      </c>
      <c r="BT68" s="17" t="s">
        <v>515</v>
      </c>
      <c r="BU68" s="17" t="s">
        <v>515</v>
      </c>
      <c r="BV68" s="17" t="s">
        <v>515</v>
      </c>
      <c r="BW68" s="17" t="s">
        <v>515</v>
      </c>
      <c r="BX68" s="17" t="s">
        <v>515</v>
      </c>
      <c r="BY68" s="17" t="s">
        <v>515</v>
      </c>
      <c r="BZ68" s="17" t="s">
        <v>515</v>
      </c>
      <c r="CA68" s="17" t="s">
        <v>515</v>
      </c>
      <c r="CB68" s="17" t="s">
        <v>515</v>
      </c>
      <c r="CC68" s="17" t="s">
        <v>515</v>
      </c>
      <c r="CD68" s="17" t="s">
        <v>515</v>
      </c>
      <c r="CE68" s="17" t="s">
        <v>515</v>
      </c>
      <c r="CF68" s="17" t="s">
        <v>515</v>
      </c>
      <c r="CG68" s="17" t="s">
        <v>515</v>
      </c>
      <c r="CH68" s="17" t="s">
        <v>515</v>
      </c>
      <c r="CI68" s="17" t="s">
        <v>515</v>
      </c>
      <c r="CJ68" s="17" t="s">
        <v>515</v>
      </c>
      <c r="CK68" s="17" t="s">
        <v>515</v>
      </c>
      <c r="CL68" s="17" t="s">
        <v>515</v>
      </c>
      <c r="CM68" s="17" t="s">
        <v>515</v>
      </c>
      <c r="CN68" s="17" t="s">
        <v>515</v>
      </c>
      <c r="CO68" s="17" t="s">
        <v>515</v>
      </c>
      <c r="CP68" s="17" t="s">
        <v>515</v>
      </c>
      <c r="CQ68" s="17" t="s">
        <v>515</v>
      </c>
      <c r="CR68" s="17" t="s">
        <v>515</v>
      </c>
      <c r="CS68" s="17" t="s">
        <v>515</v>
      </c>
      <c r="CT68" s="17" t="s">
        <v>515</v>
      </c>
      <c r="CU68" s="17" t="s">
        <v>515</v>
      </c>
      <c r="CV68" s="17" t="s">
        <v>515</v>
      </c>
      <c r="CW68" s="17" t="s">
        <v>515</v>
      </c>
      <c r="CX68" s="17" t="s">
        <v>515</v>
      </c>
      <c r="CY68" s="17" t="s">
        <v>515</v>
      </c>
      <c r="CZ68" s="17" t="s">
        <v>515</v>
      </c>
      <c r="DA68" s="17" t="s">
        <v>515</v>
      </c>
      <c r="DB68" s="17" t="s">
        <v>515</v>
      </c>
      <c r="DC68" s="17" t="s">
        <v>515</v>
      </c>
      <c r="DD68" s="17" t="s">
        <v>515</v>
      </c>
      <c r="DE68" s="17" t="s">
        <v>515</v>
      </c>
      <c r="DF68" s="17" t="s">
        <v>515</v>
      </c>
      <c r="DG68" s="17" t="s">
        <v>515</v>
      </c>
      <c r="DH68" s="17" t="s">
        <v>515</v>
      </c>
      <c r="DI68" s="17" t="s">
        <v>515</v>
      </c>
      <c r="DJ68" s="17" t="s">
        <v>515</v>
      </c>
      <c r="DK68" s="17" t="s">
        <v>515</v>
      </c>
      <c r="DL68" s="17" t="s">
        <v>515</v>
      </c>
      <c r="DM68" s="17" t="s">
        <v>515</v>
      </c>
      <c r="DN68" s="17" t="s">
        <v>515</v>
      </c>
      <c r="DO68" s="17" t="s">
        <v>515</v>
      </c>
      <c r="DP68" s="17" t="s">
        <v>515</v>
      </c>
      <c r="DQ68" s="17" t="s">
        <v>515</v>
      </c>
      <c r="DR68" s="17" t="s">
        <v>515</v>
      </c>
      <c r="DS68" s="17" t="s">
        <v>515</v>
      </c>
      <c r="DT68" s="17" t="s">
        <v>515</v>
      </c>
      <c r="DU68" s="17" t="s">
        <v>515</v>
      </c>
      <c r="DV68" s="17" t="s">
        <v>515</v>
      </c>
    </row>
    <row r="69" spans="1:126" x14ac:dyDescent="0.3">
      <c r="A69" s="164" t="s">
        <v>209</v>
      </c>
      <c r="B69" s="8" t="s">
        <v>210</v>
      </c>
      <c r="C69" s="17">
        <v>1923</v>
      </c>
      <c r="D69" s="18">
        <f>SUM(Z69:AD69)/C69</f>
        <v>3.4321372854914198E-2</v>
      </c>
      <c r="E69" s="18">
        <f>SUM(AE69:AI69)/C69</f>
        <v>4.2121684867394697E-2</v>
      </c>
      <c r="F69" s="18">
        <f>SUM(AJ69:AN69)/C69</f>
        <v>4.0041601664066562E-2</v>
      </c>
      <c r="G69" s="18">
        <f>SUM(AO69:AS69)/C69</f>
        <v>5.0962038481539261E-2</v>
      </c>
      <c r="H69" s="18">
        <f>SUM(AT69:AX69)/C69</f>
        <v>4.3681747269890797E-2</v>
      </c>
      <c r="I69" s="18">
        <f>SUM(AY69:BC69)/C69</f>
        <v>3.2761310452418098E-2</v>
      </c>
      <c r="J69" s="18">
        <f>SUM(BD69:BH69)/C69</f>
        <v>3.9521580863234526E-2</v>
      </c>
      <c r="K69" s="18">
        <f>SUM(BI69:BM69)/C69</f>
        <v>4.4721788871554861E-2</v>
      </c>
      <c r="L69" s="18">
        <f>SUM(BN69:BR69)/C69</f>
        <v>6.3442537701508067E-2</v>
      </c>
      <c r="M69" s="18">
        <f>SUM(BS69:BW69)/C69</f>
        <v>6.3442537701508067E-2</v>
      </c>
      <c r="N69" s="18">
        <f>SUM(BX69:CB69)/C69</f>
        <v>4.7321892875715026E-2</v>
      </c>
      <c r="O69" s="18">
        <f>SUM(CC69:CG69)/C69</f>
        <v>6.188247529901196E-2</v>
      </c>
      <c r="P69" s="18">
        <f>SUM(CH69:CL69)/C69</f>
        <v>8.788351534061363E-2</v>
      </c>
      <c r="Q69" s="18">
        <f>SUM(CM69:CQ69)/C69</f>
        <v>8.3723348933957359E-2</v>
      </c>
      <c r="R69" s="18">
        <f>SUM(CR69:CV69)/C69</f>
        <v>0.10036401456058243</v>
      </c>
      <c r="S69" s="18">
        <f>SUM(CW69:DV69)/C69</f>
        <v>0.16380655226209048</v>
      </c>
      <c r="T69" s="18">
        <f t="shared" ref="T69:V70" si="288">W69/$C69</f>
        <v>0.13468538741549663</v>
      </c>
      <c r="U69" s="18">
        <f t="shared" si="288"/>
        <v>0.51742069682787306</v>
      </c>
      <c r="V69" s="18">
        <f t="shared" si="288"/>
        <v>0.34789391575663026</v>
      </c>
      <c r="W69" s="17">
        <f>SUM(Z69:AP69)</f>
        <v>259</v>
      </c>
      <c r="X69" s="17">
        <f>SUM(AQ69:CL69)</f>
        <v>995</v>
      </c>
      <c r="Y69" s="17">
        <f>SUM(CM69:DV69)</f>
        <v>669</v>
      </c>
      <c r="Z69" s="17">
        <v>15</v>
      </c>
      <c r="AA69" s="17">
        <v>16</v>
      </c>
      <c r="AB69" s="17">
        <v>9</v>
      </c>
      <c r="AC69" s="17">
        <v>11</v>
      </c>
      <c r="AD69" s="17">
        <v>15</v>
      </c>
      <c r="AE69" s="17">
        <v>16</v>
      </c>
      <c r="AF69" s="17">
        <v>15</v>
      </c>
      <c r="AG69" s="17">
        <v>15</v>
      </c>
      <c r="AH69" s="17">
        <v>21</v>
      </c>
      <c r="AI69" s="17">
        <v>14</v>
      </c>
      <c r="AJ69" s="17">
        <v>19</v>
      </c>
      <c r="AK69" s="17">
        <v>17</v>
      </c>
      <c r="AL69" s="17">
        <v>11</v>
      </c>
      <c r="AM69" s="17">
        <v>15</v>
      </c>
      <c r="AN69" s="17">
        <v>15</v>
      </c>
      <c r="AO69" s="17">
        <v>19</v>
      </c>
      <c r="AP69" s="17">
        <v>16</v>
      </c>
      <c r="AQ69" s="17">
        <v>21</v>
      </c>
      <c r="AR69" s="17">
        <v>21</v>
      </c>
      <c r="AS69" s="17">
        <v>21</v>
      </c>
      <c r="AT69" s="17">
        <v>18</v>
      </c>
      <c r="AU69" s="17">
        <v>16</v>
      </c>
      <c r="AV69" s="17">
        <v>17</v>
      </c>
      <c r="AW69" s="17">
        <v>25</v>
      </c>
      <c r="AX69" s="17">
        <v>8</v>
      </c>
      <c r="AY69" s="17">
        <v>12</v>
      </c>
      <c r="AZ69" s="17">
        <v>17</v>
      </c>
      <c r="BA69" s="17">
        <v>16</v>
      </c>
      <c r="BB69" s="17">
        <v>10</v>
      </c>
      <c r="BC69" s="17">
        <v>8</v>
      </c>
      <c r="BD69" s="17">
        <v>14</v>
      </c>
      <c r="BE69" s="17">
        <v>21</v>
      </c>
      <c r="BF69" s="17">
        <v>18</v>
      </c>
      <c r="BG69" s="17">
        <v>9</v>
      </c>
      <c r="BH69" s="17">
        <v>14</v>
      </c>
      <c r="BI69" s="17">
        <v>11</v>
      </c>
      <c r="BJ69" s="17">
        <v>14</v>
      </c>
      <c r="BK69" s="17">
        <v>22</v>
      </c>
      <c r="BL69" s="17">
        <v>11</v>
      </c>
      <c r="BM69" s="17">
        <v>28</v>
      </c>
      <c r="BN69" s="17">
        <v>25</v>
      </c>
      <c r="BO69" s="17">
        <v>27</v>
      </c>
      <c r="BP69" s="17">
        <v>19</v>
      </c>
      <c r="BQ69" s="17">
        <v>26</v>
      </c>
      <c r="BR69" s="17">
        <v>25</v>
      </c>
      <c r="BS69" s="17">
        <v>33</v>
      </c>
      <c r="BT69" s="17">
        <v>29</v>
      </c>
      <c r="BU69" s="17">
        <v>30</v>
      </c>
      <c r="BV69" s="17">
        <v>13</v>
      </c>
      <c r="BW69" s="17">
        <v>17</v>
      </c>
      <c r="BX69" s="17">
        <v>20</v>
      </c>
      <c r="BY69" s="17">
        <v>17</v>
      </c>
      <c r="BZ69" s="17">
        <v>22</v>
      </c>
      <c r="CA69" s="17">
        <v>13</v>
      </c>
      <c r="CB69" s="17">
        <v>19</v>
      </c>
      <c r="CC69" s="17">
        <v>19</v>
      </c>
      <c r="CD69" s="17">
        <v>28</v>
      </c>
      <c r="CE69" s="17">
        <v>26</v>
      </c>
      <c r="CF69" s="17">
        <v>25</v>
      </c>
      <c r="CG69" s="17">
        <v>21</v>
      </c>
      <c r="CH69" s="17">
        <v>28</v>
      </c>
      <c r="CI69" s="17">
        <v>31</v>
      </c>
      <c r="CJ69" s="17">
        <v>31</v>
      </c>
      <c r="CK69" s="17">
        <v>41</v>
      </c>
      <c r="CL69" s="17">
        <v>38</v>
      </c>
      <c r="CM69" s="17">
        <v>33</v>
      </c>
      <c r="CN69" s="17">
        <v>33</v>
      </c>
      <c r="CO69" s="17">
        <v>37</v>
      </c>
      <c r="CP69" s="17">
        <v>29</v>
      </c>
      <c r="CQ69" s="17">
        <v>29</v>
      </c>
      <c r="CR69" s="17">
        <v>42</v>
      </c>
      <c r="CS69" s="17">
        <v>36</v>
      </c>
      <c r="CT69" s="17">
        <v>32</v>
      </c>
      <c r="CU69" s="17">
        <v>43</v>
      </c>
      <c r="CV69" s="17">
        <v>40</v>
      </c>
      <c r="CW69" s="17">
        <v>38</v>
      </c>
      <c r="CX69" s="17">
        <v>27</v>
      </c>
      <c r="CY69" s="17">
        <v>17</v>
      </c>
      <c r="CZ69" s="17">
        <v>34</v>
      </c>
      <c r="DA69" s="17">
        <v>21</v>
      </c>
      <c r="DB69" s="17">
        <v>29</v>
      </c>
      <c r="DC69" s="17">
        <v>25</v>
      </c>
      <c r="DD69" s="17">
        <v>24</v>
      </c>
      <c r="DE69" s="17">
        <v>16</v>
      </c>
      <c r="DF69" s="17">
        <v>14</v>
      </c>
      <c r="DG69" s="17">
        <v>13</v>
      </c>
      <c r="DH69" s="17">
        <v>10</v>
      </c>
      <c r="DI69" s="17">
        <v>7</v>
      </c>
      <c r="DJ69" s="17">
        <v>6</v>
      </c>
      <c r="DK69" s="17">
        <v>4</v>
      </c>
      <c r="DL69" s="17">
        <v>13</v>
      </c>
      <c r="DM69" s="17">
        <v>6</v>
      </c>
      <c r="DN69" s="17">
        <v>2</v>
      </c>
      <c r="DO69" s="17">
        <v>3</v>
      </c>
      <c r="DP69" s="17">
        <v>3</v>
      </c>
      <c r="DQ69" s="17">
        <v>1</v>
      </c>
      <c r="DR69" s="17">
        <v>1</v>
      </c>
      <c r="DS69" s="17">
        <v>1</v>
      </c>
      <c r="DT69" s="17">
        <v>0</v>
      </c>
      <c r="DU69" s="17">
        <v>0</v>
      </c>
      <c r="DV69" s="17">
        <v>0</v>
      </c>
    </row>
    <row r="70" spans="1:126" x14ac:dyDescent="0.3">
      <c r="A70" s="164" t="s">
        <v>211</v>
      </c>
      <c r="B70" s="8" t="s">
        <v>212</v>
      </c>
      <c r="C70" s="17">
        <v>460</v>
      </c>
      <c r="D70" s="18">
        <f>SUM(Z70:AD70)/C70</f>
        <v>3.9130434782608699E-2</v>
      </c>
      <c r="E70" s="18">
        <f>SUM(AE70:AI70)/C70</f>
        <v>3.6956521739130437E-2</v>
      </c>
      <c r="F70" s="18">
        <f>SUM(AJ70:AN70)/C70</f>
        <v>5.434782608695652E-2</v>
      </c>
      <c r="G70" s="18">
        <f>SUM(AO70:AS70)/C70</f>
        <v>5.2173913043478258E-2</v>
      </c>
      <c r="H70" s="18">
        <f>SUM(AT70:AX70)/C70</f>
        <v>3.6956521739130437E-2</v>
      </c>
      <c r="I70" s="18">
        <f>SUM(AY70:BC70)/C70</f>
        <v>3.2608695652173912E-2</v>
      </c>
      <c r="J70" s="18">
        <f>SUM(BD70:BH70)/C70</f>
        <v>4.5652173913043478E-2</v>
      </c>
      <c r="K70" s="18">
        <f>SUM(BI70:BM70)/C70</f>
        <v>0.05</v>
      </c>
      <c r="L70" s="18">
        <f>SUM(BN70:BR70)/C70</f>
        <v>6.5217391304347824E-2</v>
      </c>
      <c r="M70" s="18">
        <f>SUM(BS70:BW70)/C70</f>
        <v>8.2608695652173908E-2</v>
      </c>
      <c r="N70" s="18">
        <f>SUM(BX70:CB70)/C70</f>
        <v>8.0434782608695646E-2</v>
      </c>
      <c r="O70" s="18">
        <f>SUM(CC70:CG70)/C70</f>
        <v>6.5217391304347824E-2</v>
      </c>
      <c r="P70" s="18">
        <f>SUM(CH70:CL70)/C70</f>
        <v>9.3478260869565219E-2</v>
      </c>
      <c r="Q70" s="18">
        <f>SUM(CM70:CQ70)/C70</f>
        <v>5.2173913043478258E-2</v>
      </c>
      <c r="R70" s="18">
        <f>SUM(CR70:CV70)/C70</f>
        <v>5.434782608695652E-2</v>
      </c>
      <c r="S70" s="18">
        <f>SUM(CW70:DV70)/C70</f>
        <v>0.15869565217391304</v>
      </c>
      <c r="T70" s="18">
        <f t="shared" si="288"/>
        <v>0.15652173913043479</v>
      </c>
      <c r="U70" s="18">
        <f t="shared" si="288"/>
        <v>0.57826086956521738</v>
      </c>
      <c r="V70" s="18">
        <f t="shared" si="288"/>
        <v>0.26521739130434785</v>
      </c>
      <c r="W70" s="17">
        <f>SUM(Z70:AP70)</f>
        <v>72</v>
      </c>
      <c r="X70" s="17">
        <f>SUM(AQ70:CL70)</f>
        <v>266</v>
      </c>
      <c r="Y70" s="17">
        <f>SUM(CM70:DV70)</f>
        <v>122</v>
      </c>
      <c r="Z70" s="17">
        <v>4</v>
      </c>
      <c r="AA70" s="17">
        <v>4</v>
      </c>
      <c r="AB70" s="17">
        <v>3</v>
      </c>
      <c r="AC70" s="17">
        <v>2</v>
      </c>
      <c r="AD70" s="17">
        <v>5</v>
      </c>
      <c r="AE70" s="17">
        <v>4</v>
      </c>
      <c r="AF70" s="17">
        <v>5</v>
      </c>
      <c r="AG70" s="17">
        <v>1</v>
      </c>
      <c r="AH70" s="17">
        <v>4</v>
      </c>
      <c r="AI70" s="17">
        <v>3</v>
      </c>
      <c r="AJ70" s="17">
        <v>5</v>
      </c>
      <c r="AK70" s="17">
        <v>3</v>
      </c>
      <c r="AL70" s="17">
        <v>6</v>
      </c>
      <c r="AM70" s="17">
        <v>3</v>
      </c>
      <c r="AN70" s="17">
        <v>8</v>
      </c>
      <c r="AO70" s="17">
        <v>6</v>
      </c>
      <c r="AP70" s="17">
        <v>6</v>
      </c>
      <c r="AQ70" s="17">
        <v>7</v>
      </c>
      <c r="AR70" s="17">
        <v>4</v>
      </c>
      <c r="AS70" s="17">
        <v>1</v>
      </c>
      <c r="AT70" s="17">
        <v>2</v>
      </c>
      <c r="AU70" s="17">
        <v>6</v>
      </c>
      <c r="AV70" s="17">
        <v>4</v>
      </c>
      <c r="AW70" s="17">
        <v>4</v>
      </c>
      <c r="AX70" s="17">
        <v>1</v>
      </c>
      <c r="AY70" s="17">
        <v>1</v>
      </c>
      <c r="AZ70" s="17">
        <v>3</v>
      </c>
      <c r="BA70" s="17">
        <v>5</v>
      </c>
      <c r="BB70" s="17">
        <v>3</v>
      </c>
      <c r="BC70" s="17">
        <v>3</v>
      </c>
      <c r="BD70" s="17">
        <v>4</v>
      </c>
      <c r="BE70" s="17">
        <v>4</v>
      </c>
      <c r="BF70" s="17">
        <v>3</v>
      </c>
      <c r="BG70" s="17">
        <v>4</v>
      </c>
      <c r="BH70" s="17">
        <v>6</v>
      </c>
      <c r="BI70" s="17">
        <v>3</v>
      </c>
      <c r="BJ70" s="17">
        <v>3</v>
      </c>
      <c r="BK70" s="17">
        <v>8</v>
      </c>
      <c r="BL70" s="17">
        <v>5</v>
      </c>
      <c r="BM70" s="17">
        <v>4</v>
      </c>
      <c r="BN70" s="17">
        <v>6</v>
      </c>
      <c r="BO70" s="17">
        <v>6</v>
      </c>
      <c r="BP70" s="17">
        <v>3</v>
      </c>
      <c r="BQ70" s="17">
        <v>8</v>
      </c>
      <c r="BR70" s="17">
        <v>7</v>
      </c>
      <c r="BS70" s="17">
        <v>10</v>
      </c>
      <c r="BT70" s="17">
        <v>9</v>
      </c>
      <c r="BU70" s="17">
        <v>7</v>
      </c>
      <c r="BV70" s="17">
        <v>6</v>
      </c>
      <c r="BW70" s="17">
        <v>6</v>
      </c>
      <c r="BX70" s="17">
        <v>6</v>
      </c>
      <c r="BY70" s="17">
        <v>8</v>
      </c>
      <c r="BZ70" s="17">
        <v>8</v>
      </c>
      <c r="CA70" s="17">
        <v>6</v>
      </c>
      <c r="CB70" s="17">
        <v>9</v>
      </c>
      <c r="CC70" s="17">
        <v>5</v>
      </c>
      <c r="CD70" s="17">
        <v>9</v>
      </c>
      <c r="CE70" s="17">
        <v>5</v>
      </c>
      <c r="CF70" s="17">
        <v>10</v>
      </c>
      <c r="CG70" s="17">
        <v>1</v>
      </c>
      <c r="CH70" s="17">
        <v>6</v>
      </c>
      <c r="CI70" s="17">
        <v>9</v>
      </c>
      <c r="CJ70" s="17">
        <v>7</v>
      </c>
      <c r="CK70" s="17">
        <v>16</v>
      </c>
      <c r="CL70" s="17">
        <v>5</v>
      </c>
      <c r="CM70" s="17">
        <v>3</v>
      </c>
      <c r="CN70" s="17">
        <v>6</v>
      </c>
      <c r="CO70" s="17">
        <v>2</v>
      </c>
      <c r="CP70" s="17">
        <v>8</v>
      </c>
      <c r="CQ70" s="17">
        <v>5</v>
      </c>
      <c r="CR70" s="17">
        <v>1</v>
      </c>
      <c r="CS70" s="17">
        <v>7</v>
      </c>
      <c r="CT70" s="17">
        <v>6</v>
      </c>
      <c r="CU70" s="17">
        <v>4</v>
      </c>
      <c r="CV70" s="17">
        <v>7</v>
      </c>
      <c r="CW70" s="17">
        <v>4</v>
      </c>
      <c r="CX70" s="17">
        <v>5</v>
      </c>
      <c r="CY70" s="17">
        <v>5</v>
      </c>
      <c r="CZ70" s="17">
        <v>2</v>
      </c>
      <c r="DA70" s="17">
        <v>4</v>
      </c>
      <c r="DB70" s="17">
        <v>5</v>
      </c>
      <c r="DC70" s="17">
        <v>4</v>
      </c>
      <c r="DD70" s="17">
        <v>2</v>
      </c>
      <c r="DE70" s="17">
        <v>1</v>
      </c>
      <c r="DF70" s="17">
        <v>0</v>
      </c>
      <c r="DG70" s="17">
        <v>1</v>
      </c>
      <c r="DH70" s="17">
        <v>3</v>
      </c>
      <c r="DI70" s="17">
        <v>7</v>
      </c>
      <c r="DJ70" s="17">
        <v>6</v>
      </c>
      <c r="DK70" s="17">
        <v>7</v>
      </c>
      <c r="DL70" s="17">
        <v>5</v>
      </c>
      <c r="DM70" s="17">
        <v>1</v>
      </c>
      <c r="DN70" s="17">
        <v>3</v>
      </c>
      <c r="DO70" s="17">
        <v>1</v>
      </c>
      <c r="DP70" s="17">
        <v>3</v>
      </c>
      <c r="DQ70" s="17">
        <v>0</v>
      </c>
      <c r="DR70" s="17">
        <v>1</v>
      </c>
      <c r="DS70" s="17">
        <v>0</v>
      </c>
      <c r="DT70" s="17">
        <v>3</v>
      </c>
      <c r="DU70" s="17">
        <v>0</v>
      </c>
      <c r="DV70" s="17">
        <v>0</v>
      </c>
    </row>
    <row r="71" spans="1:126" x14ac:dyDescent="0.3">
      <c r="A71" s="164" t="s">
        <v>213</v>
      </c>
      <c r="B71" s="8" t="s">
        <v>214</v>
      </c>
      <c r="C71" s="17" t="s">
        <v>515</v>
      </c>
      <c r="D71" s="17" t="s">
        <v>515</v>
      </c>
      <c r="E71" s="17" t="s">
        <v>515</v>
      </c>
      <c r="F71" s="17" t="s">
        <v>515</v>
      </c>
      <c r="G71" s="17" t="s">
        <v>515</v>
      </c>
      <c r="H71" s="17" t="s">
        <v>515</v>
      </c>
      <c r="I71" s="17" t="s">
        <v>515</v>
      </c>
      <c r="J71" s="17" t="s">
        <v>515</v>
      </c>
      <c r="K71" s="17" t="s">
        <v>515</v>
      </c>
      <c r="L71" s="17" t="s">
        <v>515</v>
      </c>
      <c r="M71" s="17" t="s">
        <v>515</v>
      </c>
      <c r="N71" s="17" t="s">
        <v>515</v>
      </c>
      <c r="O71" s="17" t="s">
        <v>515</v>
      </c>
      <c r="P71" s="17" t="s">
        <v>515</v>
      </c>
      <c r="Q71" s="17" t="s">
        <v>515</v>
      </c>
      <c r="R71" s="17" t="s">
        <v>515</v>
      </c>
      <c r="S71" s="17" t="s">
        <v>515</v>
      </c>
      <c r="T71" s="17" t="s">
        <v>515</v>
      </c>
      <c r="U71" s="17" t="s">
        <v>515</v>
      </c>
      <c r="V71" s="17" t="s">
        <v>515</v>
      </c>
      <c r="W71" s="17" t="s">
        <v>515</v>
      </c>
      <c r="X71" s="17" t="s">
        <v>515</v>
      </c>
      <c r="Y71" s="17" t="s">
        <v>515</v>
      </c>
      <c r="Z71" s="17" t="s">
        <v>515</v>
      </c>
      <c r="AA71" s="17" t="s">
        <v>515</v>
      </c>
      <c r="AB71" s="17" t="s">
        <v>515</v>
      </c>
      <c r="AC71" s="17" t="s">
        <v>515</v>
      </c>
      <c r="AD71" s="17" t="s">
        <v>515</v>
      </c>
      <c r="AE71" s="17" t="s">
        <v>515</v>
      </c>
      <c r="AF71" s="17" t="s">
        <v>515</v>
      </c>
      <c r="AG71" s="17" t="s">
        <v>515</v>
      </c>
      <c r="AH71" s="17" t="s">
        <v>515</v>
      </c>
      <c r="AI71" s="17" t="s">
        <v>515</v>
      </c>
      <c r="AJ71" s="17" t="s">
        <v>515</v>
      </c>
      <c r="AK71" s="17" t="s">
        <v>515</v>
      </c>
      <c r="AL71" s="17" t="s">
        <v>515</v>
      </c>
      <c r="AM71" s="17" t="s">
        <v>515</v>
      </c>
      <c r="AN71" s="17" t="s">
        <v>515</v>
      </c>
      <c r="AO71" s="17" t="s">
        <v>515</v>
      </c>
      <c r="AP71" s="17" t="s">
        <v>515</v>
      </c>
      <c r="AQ71" s="17" t="s">
        <v>515</v>
      </c>
      <c r="AR71" s="17" t="s">
        <v>515</v>
      </c>
      <c r="AS71" s="17" t="s">
        <v>515</v>
      </c>
      <c r="AT71" s="17" t="s">
        <v>515</v>
      </c>
      <c r="AU71" s="17" t="s">
        <v>515</v>
      </c>
      <c r="AV71" s="17" t="s">
        <v>515</v>
      </c>
      <c r="AW71" s="17" t="s">
        <v>515</v>
      </c>
      <c r="AX71" s="17" t="s">
        <v>515</v>
      </c>
      <c r="AY71" s="17" t="s">
        <v>515</v>
      </c>
      <c r="AZ71" s="17" t="s">
        <v>515</v>
      </c>
      <c r="BA71" s="17" t="s">
        <v>515</v>
      </c>
      <c r="BB71" s="17" t="s">
        <v>515</v>
      </c>
      <c r="BC71" s="17" t="s">
        <v>515</v>
      </c>
      <c r="BD71" s="17" t="s">
        <v>515</v>
      </c>
      <c r="BE71" s="17" t="s">
        <v>515</v>
      </c>
      <c r="BF71" s="17" t="s">
        <v>515</v>
      </c>
      <c r="BG71" s="17" t="s">
        <v>515</v>
      </c>
      <c r="BH71" s="17" t="s">
        <v>515</v>
      </c>
      <c r="BI71" s="17" t="s">
        <v>515</v>
      </c>
      <c r="BJ71" s="17" t="s">
        <v>515</v>
      </c>
      <c r="BK71" s="17" t="s">
        <v>515</v>
      </c>
      <c r="BL71" s="17" t="s">
        <v>515</v>
      </c>
      <c r="BM71" s="17" t="s">
        <v>515</v>
      </c>
      <c r="BN71" s="17" t="s">
        <v>515</v>
      </c>
      <c r="BO71" s="17" t="s">
        <v>515</v>
      </c>
      <c r="BP71" s="17" t="s">
        <v>515</v>
      </c>
      <c r="BQ71" s="17" t="s">
        <v>515</v>
      </c>
      <c r="BR71" s="17" t="s">
        <v>515</v>
      </c>
      <c r="BS71" s="17" t="s">
        <v>515</v>
      </c>
      <c r="BT71" s="17" t="s">
        <v>515</v>
      </c>
      <c r="BU71" s="17" t="s">
        <v>515</v>
      </c>
      <c r="BV71" s="17" t="s">
        <v>515</v>
      </c>
      <c r="BW71" s="17" t="s">
        <v>515</v>
      </c>
      <c r="BX71" s="17" t="s">
        <v>515</v>
      </c>
      <c r="BY71" s="17" t="s">
        <v>515</v>
      </c>
      <c r="BZ71" s="17" t="s">
        <v>515</v>
      </c>
      <c r="CA71" s="17" t="s">
        <v>515</v>
      </c>
      <c r="CB71" s="17" t="s">
        <v>515</v>
      </c>
      <c r="CC71" s="17" t="s">
        <v>515</v>
      </c>
      <c r="CD71" s="17" t="s">
        <v>515</v>
      </c>
      <c r="CE71" s="17" t="s">
        <v>515</v>
      </c>
      <c r="CF71" s="17" t="s">
        <v>515</v>
      </c>
      <c r="CG71" s="17" t="s">
        <v>515</v>
      </c>
      <c r="CH71" s="17" t="s">
        <v>515</v>
      </c>
      <c r="CI71" s="17" t="s">
        <v>515</v>
      </c>
      <c r="CJ71" s="17" t="s">
        <v>515</v>
      </c>
      <c r="CK71" s="17" t="s">
        <v>515</v>
      </c>
      <c r="CL71" s="17" t="s">
        <v>515</v>
      </c>
      <c r="CM71" s="17" t="s">
        <v>515</v>
      </c>
      <c r="CN71" s="17" t="s">
        <v>515</v>
      </c>
      <c r="CO71" s="17" t="s">
        <v>515</v>
      </c>
      <c r="CP71" s="17" t="s">
        <v>515</v>
      </c>
      <c r="CQ71" s="17" t="s">
        <v>515</v>
      </c>
      <c r="CR71" s="17" t="s">
        <v>515</v>
      </c>
      <c r="CS71" s="17" t="s">
        <v>515</v>
      </c>
      <c r="CT71" s="17" t="s">
        <v>515</v>
      </c>
      <c r="CU71" s="17" t="s">
        <v>515</v>
      </c>
      <c r="CV71" s="17" t="s">
        <v>515</v>
      </c>
      <c r="CW71" s="17" t="s">
        <v>515</v>
      </c>
      <c r="CX71" s="17" t="s">
        <v>515</v>
      </c>
      <c r="CY71" s="17" t="s">
        <v>515</v>
      </c>
      <c r="CZ71" s="17" t="s">
        <v>515</v>
      </c>
      <c r="DA71" s="17" t="s">
        <v>515</v>
      </c>
      <c r="DB71" s="17" t="s">
        <v>515</v>
      </c>
      <c r="DC71" s="17" t="s">
        <v>515</v>
      </c>
      <c r="DD71" s="17" t="s">
        <v>515</v>
      </c>
      <c r="DE71" s="17" t="s">
        <v>515</v>
      </c>
      <c r="DF71" s="17" t="s">
        <v>515</v>
      </c>
      <c r="DG71" s="17" t="s">
        <v>515</v>
      </c>
      <c r="DH71" s="17" t="s">
        <v>515</v>
      </c>
      <c r="DI71" s="17" t="s">
        <v>515</v>
      </c>
      <c r="DJ71" s="17" t="s">
        <v>515</v>
      </c>
      <c r="DK71" s="17" t="s">
        <v>515</v>
      </c>
      <c r="DL71" s="17" t="s">
        <v>515</v>
      </c>
      <c r="DM71" s="17" t="s">
        <v>515</v>
      </c>
      <c r="DN71" s="17" t="s">
        <v>515</v>
      </c>
      <c r="DO71" s="17" t="s">
        <v>515</v>
      </c>
      <c r="DP71" s="17" t="s">
        <v>515</v>
      </c>
      <c r="DQ71" s="17" t="s">
        <v>515</v>
      </c>
      <c r="DR71" s="17" t="s">
        <v>515</v>
      </c>
      <c r="DS71" s="17" t="s">
        <v>515</v>
      </c>
      <c r="DT71" s="17" t="s">
        <v>515</v>
      </c>
      <c r="DU71" s="17" t="s">
        <v>515</v>
      </c>
      <c r="DV71" s="17" t="s">
        <v>515</v>
      </c>
    </row>
    <row r="72" spans="1:126" x14ac:dyDescent="0.3">
      <c r="A72" s="164" t="s">
        <v>215</v>
      </c>
      <c r="B72" s="8" t="s">
        <v>216</v>
      </c>
      <c r="C72" s="17">
        <v>1433</v>
      </c>
      <c r="D72" s="18">
        <f t="shared" ref="D72:D79" si="289">SUM(Z72:AD72)/C72</f>
        <v>4.7452896022330777E-2</v>
      </c>
      <c r="E72" s="18">
        <f t="shared" ref="E72:E79" si="290">SUM(AE72:AI72)/C72</f>
        <v>4.1870202372644799E-2</v>
      </c>
      <c r="F72" s="18">
        <f t="shared" ref="F72:F79" si="291">SUM(AJ72:AN72)/C72</f>
        <v>4.2568039078855549E-2</v>
      </c>
      <c r="G72" s="18">
        <f t="shared" ref="G72:G79" si="292">SUM(AO72:AS72)/C72</f>
        <v>4.6755059316120028E-2</v>
      </c>
      <c r="H72" s="18">
        <f t="shared" ref="H72:H79" si="293">SUM(AT72:AX72)/C72</f>
        <v>3.1402651779483599E-2</v>
      </c>
      <c r="I72" s="18">
        <f t="shared" ref="I72:I79" si="294">SUM(AY72:BC72)/C72</f>
        <v>4.0474528960223306E-2</v>
      </c>
      <c r="J72" s="18">
        <f t="shared" ref="J72:J79" si="295">SUM(BD72:BH72)/C72</f>
        <v>3.9078855547801813E-2</v>
      </c>
      <c r="K72" s="18">
        <f t="shared" ref="K72:K79" si="296">SUM(BI72:BM72)/C72</f>
        <v>5.7920446615491977E-2</v>
      </c>
      <c r="L72" s="18">
        <f t="shared" ref="L72:L79" si="297">SUM(BN72:BR72)/C72</f>
        <v>7.5366364270760641E-2</v>
      </c>
      <c r="M72" s="18">
        <f t="shared" ref="M72:M79" si="298">SUM(BS72:BW72)/C72</f>
        <v>8.0251221214235863E-2</v>
      </c>
      <c r="N72" s="18">
        <f t="shared" ref="N72:N79" si="299">SUM(BX72:CB72)/C72</f>
        <v>6.5596650383810184E-2</v>
      </c>
      <c r="O72" s="18">
        <f t="shared" ref="O72:O79" si="300">SUM(CC72:CG72)/C72</f>
        <v>7.4668527564549891E-2</v>
      </c>
      <c r="P72" s="18">
        <f t="shared" ref="P72:P79" si="301">SUM(CH72:CL72)/C72</f>
        <v>8.3740404745289598E-2</v>
      </c>
      <c r="Q72" s="18">
        <f t="shared" ref="Q72:Q79" si="302">SUM(CM72:CQ72)/C72</f>
        <v>7.3970690858339155E-2</v>
      </c>
      <c r="R72" s="18">
        <f t="shared" ref="R72:R79" si="303">SUM(CR72:CV72)/C72</f>
        <v>6.0711793440334963E-2</v>
      </c>
      <c r="S72" s="18">
        <f t="shared" ref="S72:S79" si="304">SUM(CW72:DV72)/C72</f>
        <v>0.13817166782972784</v>
      </c>
      <c r="T72" s="18">
        <f t="shared" ref="T72:V79" si="305">W72/$C72</f>
        <v>0.15352407536636428</v>
      </c>
      <c r="U72" s="18">
        <f t="shared" si="305"/>
        <v>0.57362177250523383</v>
      </c>
      <c r="V72" s="18">
        <f t="shared" si="305"/>
        <v>0.27285415212840197</v>
      </c>
      <c r="W72" s="17">
        <f t="shared" ref="W72:W79" si="306">SUM(Z72:AP72)</f>
        <v>220</v>
      </c>
      <c r="X72" s="17">
        <f t="shared" ref="X72:X79" si="307">SUM(AQ72:CL72)</f>
        <v>822</v>
      </c>
      <c r="Y72" s="17">
        <f t="shared" ref="Y72:Y79" si="308">SUM(CM72:DV72)</f>
        <v>391</v>
      </c>
      <c r="Z72" s="17">
        <v>12</v>
      </c>
      <c r="AA72" s="17">
        <v>11</v>
      </c>
      <c r="AB72" s="17">
        <v>11</v>
      </c>
      <c r="AC72" s="17">
        <v>18</v>
      </c>
      <c r="AD72" s="17">
        <v>16</v>
      </c>
      <c r="AE72" s="17">
        <v>12</v>
      </c>
      <c r="AF72" s="17">
        <v>14</v>
      </c>
      <c r="AG72" s="17">
        <v>13</v>
      </c>
      <c r="AH72" s="17">
        <v>12</v>
      </c>
      <c r="AI72" s="17">
        <v>9</v>
      </c>
      <c r="AJ72" s="17">
        <v>8</v>
      </c>
      <c r="AK72" s="17">
        <v>10</v>
      </c>
      <c r="AL72" s="17">
        <v>12</v>
      </c>
      <c r="AM72" s="17">
        <v>15</v>
      </c>
      <c r="AN72" s="17">
        <v>16</v>
      </c>
      <c r="AO72" s="17">
        <v>15</v>
      </c>
      <c r="AP72" s="17">
        <v>16</v>
      </c>
      <c r="AQ72" s="17">
        <v>14</v>
      </c>
      <c r="AR72" s="17">
        <v>9</v>
      </c>
      <c r="AS72" s="17">
        <v>13</v>
      </c>
      <c r="AT72" s="17">
        <v>15</v>
      </c>
      <c r="AU72" s="17">
        <v>8</v>
      </c>
      <c r="AV72" s="17">
        <v>4</v>
      </c>
      <c r="AW72" s="17">
        <v>9</v>
      </c>
      <c r="AX72" s="17">
        <v>9</v>
      </c>
      <c r="AY72" s="17">
        <v>15</v>
      </c>
      <c r="AZ72" s="17">
        <v>9</v>
      </c>
      <c r="BA72" s="17">
        <v>10</v>
      </c>
      <c r="BB72" s="17">
        <v>12</v>
      </c>
      <c r="BC72" s="17">
        <v>12</v>
      </c>
      <c r="BD72" s="17">
        <v>10</v>
      </c>
      <c r="BE72" s="17">
        <v>9</v>
      </c>
      <c r="BF72" s="17">
        <v>17</v>
      </c>
      <c r="BG72" s="17">
        <v>9</v>
      </c>
      <c r="BH72" s="17">
        <v>11</v>
      </c>
      <c r="BI72" s="17">
        <v>11</v>
      </c>
      <c r="BJ72" s="17">
        <v>14</v>
      </c>
      <c r="BK72" s="17">
        <v>18</v>
      </c>
      <c r="BL72" s="17">
        <v>23</v>
      </c>
      <c r="BM72" s="17">
        <v>17</v>
      </c>
      <c r="BN72" s="17">
        <v>27</v>
      </c>
      <c r="BO72" s="17">
        <v>16</v>
      </c>
      <c r="BP72" s="17">
        <v>19</v>
      </c>
      <c r="BQ72" s="17">
        <v>28</v>
      </c>
      <c r="BR72" s="17">
        <v>18</v>
      </c>
      <c r="BS72" s="17">
        <v>31</v>
      </c>
      <c r="BT72" s="17">
        <v>20</v>
      </c>
      <c r="BU72" s="17">
        <v>16</v>
      </c>
      <c r="BV72" s="17">
        <v>27</v>
      </c>
      <c r="BW72" s="17">
        <v>21</v>
      </c>
      <c r="BX72" s="17">
        <v>18</v>
      </c>
      <c r="BY72" s="17">
        <v>24</v>
      </c>
      <c r="BZ72" s="17">
        <v>20</v>
      </c>
      <c r="CA72" s="17">
        <v>19</v>
      </c>
      <c r="CB72" s="17">
        <v>13</v>
      </c>
      <c r="CC72" s="17">
        <v>19</v>
      </c>
      <c r="CD72" s="17">
        <v>23</v>
      </c>
      <c r="CE72" s="17">
        <v>20</v>
      </c>
      <c r="CF72" s="17">
        <v>25</v>
      </c>
      <c r="CG72" s="17">
        <v>20</v>
      </c>
      <c r="CH72" s="17">
        <v>21</v>
      </c>
      <c r="CI72" s="17">
        <v>23</v>
      </c>
      <c r="CJ72" s="17">
        <v>30</v>
      </c>
      <c r="CK72" s="17">
        <v>19</v>
      </c>
      <c r="CL72" s="17">
        <v>27</v>
      </c>
      <c r="CM72" s="17">
        <v>29</v>
      </c>
      <c r="CN72" s="17">
        <v>21</v>
      </c>
      <c r="CO72" s="17">
        <v>19</v>
      </c>
      <c r="CP72" s="17">
        <v>16</v>
      </c>
      <c r="CQ72" s="17">
        <v>21</v>
      </c>
      <c r="CR72" s="17">
        <v>18</v>
      </c>
      <c r="CS72" s="17">
        <v>21</v>
      </c>
      <c r="CT72" s="17">
        <v>18</v>
      </c>
      <c r="CU72" s="17">
        <v>16</v>
      </c>
      <c r="CV72" s="17">
        <v>14</v>
      </c>
      <c r="CW72" s="17">
        <v>16</v>
      </c>
      <c r="CX72" s="17">
        <v>12</v>
      </c>
      <c r="CY72" s="17">
        <v>16</v>
      </c>
      <c r="CZ72" s="17">
        <v>15</v>
      </c>
      <c r="DA72" s="17">
        <v>19</v>
      </c>
      <c r="DB72" s="17">
        <v>12</v>
      </c>
      <c r="DC72" s="17">
        <v>17</v>
      </c>
      <c r="DD72" s="17">
        <v>9</v>
      </c>
      <c r="DE72" s="17">
        <v>14</v>
      </c>
      <c r="DF72" s="17">
        <v>11</v>
      </c>
      <c r="DG72" s="17">
        <v>10</v>
      </c>
      <c r="DH72" s="17">
        <v>10</v>
      </c>
      <c r="DI72" s="17">
        <v>7</v>
      </c>
      <c r="DJ72" s="17">
        <v>10</v>
      </c>
      <c r="DK72" s="17">
        <v>11</v>
      </c>
      <c r="DL72" s="17">
        <v>4</v>
      </c>
      <c r="DM72" s="17">
        <v>3</v>
      </c>
      <c r="DN72" s="17">
        <v>0</v>
      </c>
      <c r="DO72" s="17">
        <v>0</v>
      </c>
      <c r="DP72" s="17">
        <v>2</v>
      </c>
      <c r="DQ72" s="17">
        <v>0</v>
      </c>
      <c r="DR72" s="17">
        <v>0</v>
      </c>
      <c r="DS72" s="17">
        <v>0</v>
      </c>
      <c r="DT72" s="17">
        <v>0</v>
      </c>
      <c r="DU72" s="17">
        <v>0</v>
      </c>
      <c r="DV72" s="17">
        <v>0</v>
      </c>
    </row>
    <row r="73" spans="1:126" x14ac:dyDescent="0.3">
      <c r="A73" s="164" t="s">
        <v>217</v>
      </c>
      <c r="B73" s="8" t="s">
        <v>218</v>
      </c>
      <c r="C73" s="17">
        <v>623</v>
      </c>
      <c r="D73" s="18">
        <f t="shared" si="289"/>
        <v>3.5313001605136438E-2</v>
      </c>
      <c r="E73" s="18">
        <f t="shared" si="290"/>
        <v>5.4574638844301769E-2</v>
      </c>
      <c r="F73" s="18">
        <f t="shared" si="291"/>
        <v>6.741573033707865E-2</v>
      </c>
      <c r="G73" s="18">
        <f t="shared" si="292"/>
        <v>8.5072231139646876E-2</v>
      </c>
      <c r="H73" s="18">
        <f t="shared" si="293"/>
        <v>3.5313001605136438E-2</v>
      </c>
      <c r="I73" s="18">
        <f t="shared" si="294"/>
        <v>2.8892455858747994E-2</v>
      </c>
      <c r="J73" s="18">
        <f t="shared" si="295"/>
        <v>3.0497592295345103E-2</v>
      </c>
      <c r="K73" s="18">
        <f t="shared" si="296"/>
        <v>3.8523274478330656E-2</v>
      </c>
      <c r="L73" s="18">
        <f t="shared" si="297"/>
        <v>6.9020866773675763E-2</v>
      </c>
      <c r="M73" s="18">
        <f t="shared" si="298"/>
        <v>7.7046548956661312E-2</v>
      </c>
      <c r="N73" s="18">
        <f t="shared" si="299"/>
        <v>6.0995184590690206E-2</v>
      </c>
      <c r="O73" s="18">
        <f t="shared" si="300"/>
        <v>9.6308186195826651E-2</v>
      </c>
      <c r="P73" s="18">
        <f t="shared" si="301"/>
        <v>0.10914927768860354</v>
      </c>
      <c r="Q73" s="18">
        <f t="shared" si="302"/>
        <v>6.4205457463884424E-2</v>
      </c>
      <c r="R73" s="18">
        <f t="shared" si="303"/>
        <v>5.2969502407704656E-2</v>
      </c>
      <c r="S73" s="18">
        <f t="shared" si="304"/>
        <v>9.4703049759229538E-2</v>
      </c>
      <c r="T73" s="18">
        <f t="shared" si="305"/>
        <v>0.20064205457463885</v>
      </c>
      <c r="U73" s="18">
        <f t="shared" si="305"/>
        <v>0.5874799357945425</v>
      </c>
      <c r="V73" s="18">
        <f t="shared" si="305"/>
        <v>0.21187800963081863</v>
      </c>
      <c r="W73" s="17">
        <f t="shared" si="306"/>
        <v>125</v>
      </c>
      <c r="X73" s="17">
        <f t="shared" si="307"/>
        <v>366</v>
      </c>
      <c r="Y73" s="17">
        <f t="shared" si="308"/>
        <v>132</v>
      </c>
      <c r="Z73" s="17">
        <v>7</v>
      </c>
      <c r="AA73" s="17">
        <v>3</v>
      </c>
      <c r="AB73" s="17">
        <v>1</v>
      </c>
      <c r="AC73" s="17">
        <v>4</v>
      </c>
      <c r="AD73" s="17">
        <v>7</v>
      </c>
      <c r="AE73" s="17">
        <v>8</v>
      </c>
      <c r="AF73" s="17">
        <v>4</v>
      </c>
      <c r="AG73" s="17">
        <v>9</v>
      </c>
      <c r="AH73" s="17">
        <v>5</v>
      </c>
      <c r="AI73" s="17">
        <v>8</v>
      </c>
      <c r="AJ73" s="17">
        <v>11</v>
      </c>
      <c r="AK73" s="17">
        <v>9</v>
      </c>
      <c r="AL73" s="17">
        <v>2</v>
      </c>
      <c r="AM73" s="17">
        <v>10</v>
      </c>
      <c r="AN73" s="17">
        <v>10</v>
      </c>
      <c r="AO73" s="17">
        <v>16</v>
      </c>
      <c r="AP73" s="17">
        <v>11</v>
      </c>
      <c r="AQ73" s="17">
        <v>9</v>
      </c>
      <c r="AR73" s="17">
        <v>11</v>
      </c>
      <c r="AS73" s="17">
        <v>6</v>
      </c>
      <c r="AT73" s="17">
        <v>0</v>
      </c>
      <c r="AU73" s="17">
        <v>4</v>
      </c>
      <c r="AV73" s="17">
        <v>14</v>
      </c>
      <c r="AW73" s="17">
        <v>3</v>
      </c>
      <c r="AX73" s="17">
        <v>1</v>
      </c>
      <c r="AY73" s="17">
        <v>4</v>
      </c>
      <c r="AZ73" s="17">
        <v>7</v>
      </c>
      <c r="BA73" s="17">
        <v>5</v>
      </c>
      <c r="BB73" s="17">
        <v>2</v>
      </c>
      <c r="BC73" s="17">
        <v>0</v>
      </c>
      <c r="BD73" s="17">
        <v>7</v>
      </c>
      <c r="BE73" s="17">
        <v>4</v>
      </c>
      <c r="BF73" s="17">
        <v>0</v>
      </c>
      <c r="BG73" s="17">
        <v>3</v>
      </c>
      <c r="BH73" s="17">
        <v>5</v>
      </c>
      <c r="BI73" s="17">
        <v>4</v>
      </c>
      <c r="BJ73" s="17">
        <v>3</v>
      </c>
      <c r="BK73" s="17">
        <v>3</v>
      </c>
      <c r="BL73" s="17">
        <v>9</v>
      </c>
      <c r="BM73" s="17">
        <v>5</v>
      </c>
      <c r="BN73" s="17">
        <v>6</v>
      </c>
      <c r="BO73" s="17">
        <v>7</v>
      </c>
      <c r="BP73" s="17">
        <v>13</v>
      </c>
      <c r="BQ73" s="17">
        <v>7</v>
      </c>
      <c r="BR73" s="17">
        <v>10</v>
      </c>
      <c r="BS73" s="17">
        <v>10</v>
      </c>
      <c r="BT73" s="17">
        <v>11</v>
      </c>
      <c r="BU73" s="17">
        <v>9</v>
      </c>
      <c r="BV73" s="17">
        <v>11</v>
      </c>
      <c r="BW73" s="17">
        <v>7</v>
      </c>
      <c r="BX73" s="17">
        <v>10</v>
      </c>
      <c r="BY73" s="17">
        <v>9</v>
      </c>
      <c r="BZ73" s="17">
        <v>7</v>
      </c>
      <c r="CA73" s="17">
        <v>7</v>
      </c>
      <c r="CB73" s="17">
        <v>5</v>
      </c>
      <c r="CC73" s="17">
        <v>12</v>
      </c>
      <c r="CD73" s="17">
        <v>9</v>
      </c>
      <c r="CE73" s="17">
        <v>10</v>
      </c>
      <c r="CF73" s="17">
        <v>16</v>
      </c>
      <c r="CG73" s="17">
        <v>13</v>
      </c>
      <c r="CH73" s="17">
        <v>7</v>
      </c>
      <c r="CI73" s="17">
        <v>9</v>
      </c>
      <c r="CJ73" s="17">
        <v>18</v>
      </c>
      <c r="CK73" s="17">
        <v>14</v>
      </c>
      <c r="CL73" s="17">
        <v>20</v>
      </c>
      <c r="CM73" s="17">
        <v>5</v>
      </c>
      <c r="CN73" s="17">
        <v>11</v>
      </c>
      <c r="CO73" s="17">
        <v>12</v>
      </c>
      <c r="CP73" s="17">
        <v>8</v>
      </c>
      <c r="CQ73" s="17">
        <v>4</v>
      </c>
      <c r="CR73" s="17">
        <v>6</v>
      </c>
      <c r="CS73" s="17">
        <v>7</v>
      </c>
      <c r="CT73" s="17">
        <v>6</v>
      </c>
      <c r="CU73" s="17">
        <v>6</v>
      </c>
      <c r="CV73" s="17">
        <v>8</v>
      </c>
      <c r="CW73" s="17">
        <v>4</v>
      </c>
      <c r="CX73" s="17">
        <v>6</v>
      </c>
      <c r="CY73" s="17">
        <v>3</v>
      </c>
      <c r="CZ73" s="17">
        <v>5</v>
      </c>
      <c r="DA73" s="17">
        <v>3</v>
      </c>
      <c r="DB73" s="17">
        <v>8</v>
      </c>
      <c r="DC73" s="17">
        <v>2</v>
      </c>
      <c r="DD73" s="17">
        <v>6</v>
      </c>
      <c r="DE73" s="17">
        <v>3</v>
      </c>
      <c r="DF73" s="17">
        <v>4</v>
      </c>
      <c r="DG73" s="17">
        <v>2</v>
      </c>
      <c r="DH73" s="17">
        <v>0</v>
      </c>
      <c r="DI73" s="17">
        <v>5</v>
      </c>
      <c r="DJ73" s="17">
        <v>4</v>
      </c>
      <c r="DK73" s="17">
        <v>1</v>
      </c>
      <c r="DL73" s="17">
        <v>0</v>
      </c>
      <c r="DM73" s="17">
        <v>1</v>
      </c>
      <c r="DN73" s="17">
        <v>0</v>
      </c>
      <c r="DO73" s="17">
        <v>2</v>
      </c>
      <c r="DP73" s="17">
        <v>0</v>
      </c>
      <c r="DQ73" s="17">
        <v>0</v>
      </c>
      <c r="DR73" s="17">
        <v>0</v>
      </c>
      <c r="DS73" s="17">
        <v>0</v>
      </c>
      <c r="DT73" s="17">
        <v>0</v>
      </c>
      <c r="DU73" s="17">
        <v>0</v>
      </c>
      <c r="DV73" s="17">
        <v>0</v>
      </c>
    </row>
    <row r="74" spans="1:126" x14ac:dyDescent="0.3">
      <c r="A74" s="164" t="s">
        <v>219</v>
      </c>
      <c r="B74" s="8" t="s">
        <v>220</v>
      </c>
      <c r="C74" s="17">
        <v>472</v>
      </c>
      <c r="D74" s="18">
        <f t="shared" si="289"/>
        <v>4.8728813559322036E-2</v>
      </c>
      <c r="E74" s="18">
        <f t="shared" si="290"/>
        <v>5.2966101694915252E-2</v>
      </c>
      <c r="F74" s="18">
        <f t="shared" si="291"/>
        <v>4.8728813559322036E-2</v>
      </c>
      <c r="G74" s="18">
        <f t="shared" si="292"/>
        <v>4.8728813559322036E-2</v>
      </c>
      <c r="H74" s="18">
        <f t="shared" si="293"/>
        <v>2.5423728813559324E-2</v>
      </c>
      <c r="I74" s="18">
        <f t="shared" si="294"/>
        <v>4.8728813559322036E-2</v>
      </c>
      <c r="J74" s="18">
        <f t="shared" si="295"/>
        <v>3.3898305084745763E-2</v>
      </c>
      <c r="K74" s="18">
        <f t="shared" si="296"/>
        <v>5.0847457627118647E-2</v>
      </c>
      <c r="L74" s="18">
        <f t="shared" si="297"/>
        <v>8.050847457627118E-2</v>
      </c>
      <c r="M74" s="18">
        <f t="shared" si="298"/>
        <v>7.6271186440677971E-2</v>
      </c>
      <c r="N74" s="18">
        <f t="shared" si="299"/>
        <v>6.991525423728813E-2</v>
      </c>
      <c r="O74" s="18">
        <f t="shared" si="300"/>
        <v>7.4152542372881353E-2</v>
      </c>
      <c r="P74" s="18">
        <f t="shared" si="301"/>
        <v>8.4745762711864403E-2</v>
      </c>
      <c r="Q74" s="18">
        <f t="shared" si="302"/>
        <v>5.7203389830508475E-2</v>
      </c>
      <c r="R74" s="18">
        <f t="shared" si="303"/>
        <v>6.991525423728813E-2</v>
      </c>
      <c r="S74" s="18">
        <f t="shared" si="304"/>
        <v>0.12923728813559321</v>
      </c>
      <c r="T74" s="18">
        <f t="shared" si="305"/>
        <v>0.16949152542372881</v>
      </c>
      <c r="U74" s="18">
        <f t="shared" si="305"/>
        <v>0.57415254237288138</v>
      </c>
      <c r="V74" s="18">
        <f t="shared" si="305"/>
        <v>0.25635593220338981</v>
      </c>
      <c r="W74" s="17">
        <f t="shared" si="306"/>
        <v>80</v>
      </c>
      <c r="X74" s="17">
        <f t="shared" si="307"/>
        <v>271</v>
      </c>
      <c r="Y74" s="17">
        <f t="shared" si="308"/>
        <v>121</v>
      </c>
      <c r="Z74" s="17">
        <v>7</v>
      </c>
      <c r="AA74" s="17">
        <v>3</v>
      </c>
      <c r="AB74" s="17">
        <v>3</v>
      </c>
      <c r="AC74" s="17">
        <v>6</v>
      </c>
      <c r="AD74" s="17">
        <v>4</v>
      </c>
      <c r="AE74" s="17">
        <v>7</v>
      </c>
      <c r="AF74" s="17">
        <v>5</v>
      </c>
      <c r="AG74" s="17">
        <v>3</v>
      </c>
      <c r="AH74" s="17">
        <v>4</v>
      </c>
      <c r="AI74" s="17">
        <v>6</v>
      </c>
      <c r="AJ74" s="17">
        <v>6</v>
      </c>
      <c r="AK74" s="17">
        <v>4</v>
      </c>
      <c r="AL74" s="17">
        <v>1</v>
      </c>
      <c r="AM74" s="17">
        <v>4</v>
      </c>
      <c r="AN74" s="17">
        <v>8</v>
      </c>
      <c r="AO74" s="17">
        <v>4</v>
      </c>
      <c r="AP74" s="17">
        <v>5</v>
      </c>
      <c r="AQ74" s="17">
        <v>8</v>
      </c>
      <c r="AR74" s="17">
        <v>3</v>
      </c>
      <c r="AS74" s="17">
        <v>3</v>
      </c>
      <c r="AT74" s="17">
        <v>2</v>
      </c>
      <c r="AU74" s="17">
        <v>3</v>
      </c>
      <c r="AV74" s="17">
        <v>4</v>
      </c>
      <c r="AW74" s="17">
        <v>2</v>
      </c>
      <c r="AX74" s="17">
        <v>1</v>
      </c>
      <c r="AY74" s="17">
        <v>2</v>
      </c>
      <c r="AZ74" s="17">
        <v>3</v>
      </c>
      <c r="BA74" s="17">
        <v>7</v>
      </c>
      <c r="BB74" s="17">
        <v>5</v>
      </c>
      <c r="BC74" s="17">
        <v>6</v>
      </c>
      <c r="BD74" s="17">
        <v>6</v>
      </c>
      <c r="BE74" s="17">
        <v>4</v>
      </c>
      <c r="BF74" s="17">
        <v>3</v>
      </c>
      <c r="BG74" s="17">
        <v>2</v>
      </c>
      <c r="BH74" s="17">
        <v>1</v>
      </c>
      <c r="BI74" s="17">
        <v>3</v>
      </c>
      <c r="BJ74" s="17">
        <v>6</v>
      </c>
      <c r="BK74" s="17">
        <v>6</v>
      </c>
      <c r="BL74" s="17">
        <v>2</v>
      </c>
      <c r="BM74" s="17">
        <v>7</v>
      </c>
      <c r="BN74" s="17">
        <v>9</v>
      </c>
      <c r="BO74" s="17">
        <v>6</v>
      </c>
      <c r="BP74" s="17">
        <v>10</v>
      </c>
      <c r="BQ74" s="17">
        <v>6</v>
      </c>
      <c r="BR74" s="17">
        <v>7</v>
      </c>
      <c r="BS74" s="17">
        <v>5</v>
      </c>
      <c r="BT74" s="17">
        <v>6</v>
      </c>
      <c r="BU74" s="17">
        <v>7</v>
      </c>
      <c r="BV74" s="17">
        <v>6</v>
      </c>
      <c r="BW74" s="17">
        <v>12</v>
      </c>
      <c r="BX74" s="17">
        <v>3</v>
      </c>
      <c r="BY74" s="17">
        <v>5</v>
      </c>
      <c r="BZ74" s="17">
        <v>12</v>
      </c>
      <c r="CA74" s="17">
        <v>7</v>
      </c>
      <c r="CB74" s="17">
        <v>6</v>
      </c>
      <c r="CC74" s="17">
        <v>6</v>
      </c>
      <c r="CD74" s="17">
        <v>9</v>
      </c>
      <c r="CE74" s="17">
        <v>6</v>
      </c>
      <c r="CF74" s="17">
        <v>2</v>
      </c>
      <c r="CG74" s="17">
        <v>12</v>
      </c>
      <c r="CH74" s="17">
        <v>7</v>
      </c>
      <c r="CI74" s="17">
        <v>3</v>
      </c>
      <c r="CJ74" s="17">
        <v>8</v>
      </c>
      <c r="CK74" s="17">
        <v>14</v>
      </c>
      <c r="CL74" s="17">
        <v>8</v>
      </c>
      <c r="CM74" s="17">
        <v>2</v>
      </c>
      <c r="CN74" s="17">
        <v>4</v>
      </c>
      <c r="CO74" s="17">
        <v>12</v>
      </c>
      <c r="CP74" s="17">
        <v>5</v>
      </c>
      <c r="CQ74" s="17">
        <v>4</v>
      </c>
      <c r="CR74" s="17">
        <v>9</v>
      </c>
      <c r="CS74" s="17">
        <v>8</v>
      </c>
      <c r="CT74" s="17">
        <v>5</v>
      </c>
      <c r="CU74" s="17">
        <v>4</v>
      </c>
      <c r="CV74" s="17">
        <v>7</v>
      </c>
      <c r="CW74" s="17">
        <v>6</v>
      </c>
      <c r="CX74" s="17">
        <v>6</v>
      </c>
      <c r="CY74" s="17">
        <v>6</v>
      </c>
      <c r="CZ74" s="17">
        <v>4</v>
      </c>
      <c r="DA74" s="17">
        <v>6</v>
      </c>
      <c r="DB74" s="17">
        <v>4</v>
      </c>
      <c r="DC74" s="17">
        <v>4</v>
      </c>
      <c r="DD74" s="17">
        <v>4</v>
      </c>
      <c r="DE74" s="17">
        <v>4</v>
      </c>
      <c r="DF74" s="17">
        <v>2</v>
      </c>
      <c r="DG74" s="17">
        <v>1</v>
      </c>
      <c r="DH74" s="17">
        <v>4</v>
      </c>
      <c r="DI74" s="17">
        <v>3</v>
      </c>
      <c r="DJ74" s="17">
        <v>1</v>
      </c>
      <c r="DK74" s="17">
        <v>0</v>
      </c>
      <c r="DL74" s="17">
        <v>3</v>
      </c>
      <c r="DM74" s="17">
        <v>1</v>
      </c>
      <c r="DN74" s="17">
        <v>1</v>
      </c>
      <c r="DO74" s="17">
        <v>0</v>
      </c>
      <c r="DP74" s="17">
        <v>0</v>
      </c>
      <c r="DQ74" s="17">
        <v>0</v>
      </c>
      <c r="DR74" s="17">
        <v>0</v>
      </c>
      <c r="DS74" s="17">
        <v>1</v>
      </c>
      <c r="DT74" s="17">
        <v>0</v>
      </c>
      <c r="DU74" s="17">
        <v>0</v>
      </c>
      <c r="DV74" s="17">
        <v>0</v>
      </c>
    </row>
    <row r="75" spans="1:126" x14ac:dyDescent="0.3">
      <c r="A75" s="164" t="s">
        <v>221</v>
      </c>
      <c r="B75" s="8" t="s">
        <v>222</v>
      </c>
      <c r="C75" s="17">
        <v>335</v>
      </c>
      <c r="D75" s="18">
        <f t="shared" si="289"/>
        <v>4.4776119402985072E-2</v>
      </c>
      <c r="E75" s="18">
        <f t="shared" si="290"/>
        <v>2.9850746268656716E-2</v>
      </c>
      <c r="F75" s="18">
        <f t="shared" si="291"/>
        <v>7.7611940298507459E-2</v>
      </c>
      <c r="G75" s="18">
        <f t="shared" si="292"/>
        <v>9.2537313432835819E-2</v>
      </c>
      <c r="H75" s="18">
        <f t="shared" si="293"/>
        <v>3.5820895522388062E-2</v>
      </c>
      <c r="I75" s="18">
        <f t="shared" si="294"/>
        <v>3.5820895522388062E-2</v>
      </c>
      <c r="J75" s="18">
        <f t="shared" si="295"/>
        <v>3.2835820895522387E-2</v>
      </c>
      <c r="K75" s="18">
        <f t="shared" si="296"/>
        <v>5.0746268656716415E-2</v>
      </c>
      <c r="L75" s="18">
        <f t="shared" si="297"/>
        <v>7.7611940298507459E-2</v>
      </c>
      <c r="M75" s="18">
        <f t="shared" si="298"/>
        <v>0.11641791044776119</v>
      </c>
      <c r="N75" s="18">
        <f t="shared" si="299"/>
        <v>5.9701492537313432E-2</v>
      </c>
      <c r="O75" s="18">
        <f t="shared" si="300"/>
        <v>7.4626865671641784E-2</v>
      </c>
      <c r="P75" s="18">
        <f t="shared" si="301"/>
        <v>0.10746268656716418</v>
      </c>
      <c r="Q75" s="18">
        <f t="shared" si="302"/>
        <v>6.8656716417910449E-2</v>
      </c>
      <c r="R75" s="18">
        <f t="shared" si="303"/>
        <v>5.0746268656716415E-2</v>
      </c>
      <c r="S75" s="18">
        <f t="shared" si="304"/>
        <v>4.4776119402985072E-2</v>
      </c>
      <c r="T75" s="18">
        <f t="shared" si="305"/>
        <v>0.17611940298507461</v>
      </c>
      <c r="U75" s="18">
        <f t="shared" si="305"/>
        <v>0.65970149253731347</v>
      </c>
      <c r="V75" s="18">
        <f t="shared" si="305"/>
        <v>0.16417910447761194</v>
      </c>
      <c r="W75" s="17">
        <f t="shared" si="306"/>
        <v>59</v>
      </c>
      <c r="X75" s="17">
        <f t="shared" si="307"/>
        <v>221</v>
      </c>
      <c r="Y75" s="17">
        <f t="shared" si="308"/>
        <v>55</v>
      </c>
      <c r="Z75" s="17">
        <v>1</v>
      </c>
      <c r="AA75" s="17">
        <v>3</v>
      </c>
      <c r="AB75" s="17">
        <v>3</v>
      </c>
      <c r="AC75" s="17">
        <v>2</v>
      </c>
      <c r="AD75" s="17">
        <v>6</v>
      </c>
      <c r="AE75" s="17">
        <v>2</v>
      </c>
      <c r="AF75" s="17">
        <v>1</v>
      </c>
      <c r="AG75" s="17">
        <v>5</v>
      </c>
      <c r="AH75" s="17">
        <v>0</v>
      </c>
      <c r="AI75" s="17">
        <v>2</v>
      </c>
      <c r="AJ75" s="17">
        <v>4</v>
      </c>
      <c r="AK75" s="17">
        <v>2</v>
      </c>
      <c r="AL75" s="17">
        <v>7</v>
      </c>
      <c r="AM75" s="17">
        <v>9</v>
      </c>
      <c r="AN75" s="17">
        <v>4</v>
      </c>
      <c r="AO75" s="17">
        <v>2</v>
      </c>
      <c r="AP75" s="17">
        <v>6</v>
      </c>
      <c r="AQ75" s="17">
        <v>5</v>
      </c>
      <c r="AR75" s="17">
        <v>10</v>
      </c>
      <c r="AS75" s="17">
        <v>8</v>
      </c>
      <c r="AT75" s="17">
        <v>1</v>
      </c>
      <c r="AU75" s="17">
        <v>2</v>
      </c>
      <c r="AV75" s="17">
        <v>4</v>
      </c>
      <c r="AW75" s="17">
        <v>3</v>
      </c>
      <c r="AX75" s="17">
        <v>2</v>
      </c>
      <c r="AY75" s="17">
        <v>1</v>
      </c>
      <c r="AZ75" s="17">
        <v>3</v>
      </c>
      <c r="BA75" s="17">
        <v>1</v>
      </c>
      <c r="BB75" s="17">
        <v>2</v>
      </c>
      <c r="BC75" s="17">
        <v>5</v>
      </c>
      <c r="BD75" s="17">
        <v>5</v>
      </c>
      <c r="BE75" s="17">
        <v>1</v>
      </c>
      <c r="BF75" s="17">
        <v>2</v>
      </c>
      <c r="BG75" s="17">
        <v>2</v>
      </c>
      <c r="BH75" s="17">
        <v>1</v>
      </c>
      <c r="BI75" s="17">
        <v>3</v>
      </c>
      <c r="BJ75" s="17">
        <v>4</v>
      </c>
      <c r="BK75" s="17">
        <v>7</v>
      </c>
      <c r="BL75" s="17">
        <v>1</v>
      </c>
      <c r="BM75" s="17">
        <v>2</v>
      </c>
      <c r="BN75" s="17">
        <v>4</v>
      </c>
      <c r="BO75" s="17">
        <v>4</v>
      </c>
      <c r="BP75" s="17">
        <v>7</v>
      </c>
      <c r="BQ75" s="17">
        <v>4</v>
      </c>
      <c r="BR75" s="17">
        <v>7</v>
      </c>
      <c r="BS75" s="17">
        <v>7</v>
      </c>
      <c r="BT75" s="17">
        <v>7</v>
      </c>
      <c r="BU75" s="17">
        <v>7</v>
      </c>
      <c r="BV75" s="17">
        <v>11</v>
      </c>
      <c r="BW75" s="17">
        <v>7</v>
      </c>
      <c r="BX75" s="17">
        <v>4</v>
      </c>
      <c r="BY75" s="17">
        <v>5</v>
      </c>
      <c r="BZ75" s="17">
        <v>1</v>
      </c>
      <c r="CA75" s="17">
        <v>7</v>
      </c>
      <c r="CB75" s="17">
        <v>3</v>
      </c>
      <c r="CC75" s="17">
        <v>4</v>
      </c>
      <c r="CD75" s="17">
        <v>4</v>
      </c>
      <c r="CE75" s="17">
        <v>9</v>
      </c>
      <c r="CF75" s="17">
        <v>4</v>
      </c>
      <c r="CG75" s="17">
        <v>4</v>
      </c>
      <c r="CH75" s="17">
        <v>6</v>
      </c>
      <c r="CI75" s="17">
        <v>6</v>
      </c>
      <c r="CJ75" s="17">
        <v>9</v>
      </c>
      <c r="CK75" s="17">
        <v>10</v>
      </c>
      <c r="CL75" s="17">
        <v>5</v>
      </c>
      <c r="CM75" s="17">
        <v>6</v>
      </c>
      <c r="CN75" s="17">
        <v>3</v>
      </c>
      <c r="CO75" s="17">
        <v>7</v>
      </c>
      <c r="CP75" s="17">
        <v>4</v>
      </c>
      <c r="CQ75" s="17">
        <v>3</v>
      </c>
      <c r="CR75" s="17">
        <v>4</v>
      </c>
      <c r="CS75" s="17">
        <v>1</v>
      </c>
      <c r="CT75" s="17">
        <v>4</v>
      </c>
      <c r="CU75" s="17">
        <v>5</v>
      </c>
      <c r="CV75" s="17">
        <v>3</v>
      </c>
      <c r="CW75" s="17">
        <v>1</v>
      </c>
      <c r="CX75" s="17">
        <v>1</v>
      </c>
      <c r="CY75" s="17">
        <v>2</v>
      </c>
      <c r="CZ75" s="17">
        <v>1</v>
      </c>
      <c r="DA75" s="17">
        <v>1</v>
      </c>
      <c r="DB75" s="17">
        <v>3</v>
      </c>
      <c r="DC75" s="17">
        <v>3</v>
      </c>
      <c r="DD75" s="17">
        <v>0</v>
      </c>
      <c r="DE75" s="17">
        <v>1</v>
      </c>
      <c r="DF75" s="17">
        <v>2</v>
      </c>
      <c r="DG75" s="17">
        <v>0</v>
      </c>
      <c r="DH75" s="17">
        <v>0</v>
      </c>
      <c r="DI75" s="17">
        <v>0</v>
      </c>
      <c r="DJ75" s="17">
        <v>0</v>
      </c>
      <c r="DK75" s="17">
        <v>0</v>
      </c>
      <c r="DL75" s="17">
        <v>0</v>
      </c>
      <c r="DM75" s="17">
        <v>0</v>
      </c>
      <c r="DN75" s="17">
        <v>0</v>
      </c>
      <c r="DO75" s="17">
        <v>0</v>
      </c>
      <c r="DP75" s="17">
        <v>0</v>
      </c>
      <c r="DQ75" s="17">
        <v>0</v>
      </c>
      <c r="DR75" s="17">
        <v>0</v>
      </c>
      <c r="DS75" s="17">
        <v>0</v>
      </c>
      <c r="DT75" s="17">
        <v>0</v>
      </c>
      <c r="DU75" s="17">
        <v>0</v>
      </c>
      <c r="DV75" s="17">
        <v>0</v>
      </c>
    </row>
    <row r="76" spans="1:126" x14ac:dyDescent="0.3">
      <c r="A76" s="164" t="s">
        <v>223</v>
      </c>
      <c r="B76" s="8" t="s">
        <v>224</v>
      </c>
      <c r="C76" s="17">
        <v>1270</v>
      </c>
      <c r="D76" s="18">
        <f t="shared" si="289"/>
        <v>5.1968503937007873E-2</v>
      </c>
      <c r="E76" s="18">
        <f t="shared" si="290"/>
        <v>4.3307086614173228E-2</v>
      </c>
      <c r="F76" s="18">
        <f t="shared" si="291"/>
        <v>6.4566929133858267E-2</v>
      </c>
      <c r="G76" s="18">
        <f t="shared" si="292"/>
        <v>5.826771653543307E-2</v>
      </c>
      <c r="H76" s="18">
        <f t="shared" si="293"/>
        <v>4.4881889763779527E-2</v>
      </c>
      <c r="I76" s="18">
        <f t="shared" si="294"/>
        <v>2.1259842519685039E-2</v>
      </c>
      <c r="J76" s="18">
        <f t="shared" si="295"/>
        <v>3.5433070866141732E-2</v>
      </c>
      <c r="K76" s="18">
        <f t="shared" si="296"/>
        <v>4.6456692913385826E-2</v>
      </c>
      <c r="L76" s="18">
        <f t="shared" si="297"/>
        <v>5.826771653543307E-2</v>
      </c>
      <c r="M76" s="18">
        <f t="shared" si="298"/>
        <v>8.6614173228346455E-2</v>
      </c>
      <c r="N76" s="18">
        <f t="shared" si="299"/>
        <v>7.7952755905511817E-2</v>
      </c>
      <c r="O76" s="18">
        <f t="shared" si="300"/>
        <v>8.0314960629921259E-2</v>
      </c>
      <c r="P76" s="18">
        <f t="shared" si="301"/>
        <v>7.9527559055118116E-2</v>
      </c>
      <c r="Q76" s="18">
        <f t="shared" si="302"/>
        <v>7.874015748031496E-2</v>
      </c>
      <c r="R76" s="18">
        <f t="shared" si="303"/>
        <v>6.7716535433070865E-2</v>
      </c>
      <c r="S76" s="18">
        <f t="shared" si="304"/>
        <v>0.1047244094488189</v>
      </c>
      <c r="T76" s="18">
        <f t="shared" si="305"/>
        <v>0.1858267716535433</v>
      </c>
      <c r="U76" s="18">
        <f t="shared" si="305"/>
        <v>0.56299212598425197</v>
      </c>
      <c r="V76" s="18">
        <f t="shared" si="305"/>
        <v>0.2511811023622047</v>
      </c>
      <c r="W76" s="17">
        <f t="shared" si="306"/>
        <v>236</v>
      </c>
      <c r="X76" s="17">
        <f t="shared" si="307"/>
        <v>715</v>
      </c>
      <c r="Y76" s="17">
        <f t="shared" si="308"/>
        <v>319</v>
      </c>
      <c r="Z76" s="17">
        <v>12</v>
      </c>
      <c r="AA76" s="17">
        <v>11</v>
      </c>
      <c r="AB76" s="17">
        <v>12</v>
      </c>
      <c r="AC76" s="17">
        <v>13</v>
      </c>
      <c r="AD76" s="17">
        <v>18</v>
      </c>
      <c r="AE76" s="17">
        <v>8</v>
      </c>
      <c r="AF76" s="17">
        <v>15</v>
      </c>
      <c r="AG76" s="17">
        <v>8</v>
      </c>
      <c r="AH76" s="17">
        <v>10</v>
      </c>
      <c r="AI76" s="17">
        <v>14</v>
      </c>
      <c r="AJ76" s="17">
        <v>12</v>
      </c>
      <c r="AK76" s="17">
        <v>13</v>
      </c>
      <c r="AL76" s="17">
        <v>10</v>
      </c>
      <c r="AM76" s="17">
        <v>22</v>
      </c>
      <c r="AN76" s="17">
        <v>25</v>
      </c>
      <c r="AO76" s="17">
        <v>16</v>
      </c>
      <c r="AP76" s="17">
        <v>17</v>
      </c>
      <c r="AQ76" s="17">
        <v>16</v>
      </c>
      <c r="AR76" s="17">
        <v>16</v>
      </c>
      <c r="AS76" s="17">
        <v>9</v>
      </c>
      <c r="AT76" s="17">
        <v>14</v>
      </c>
      <c r="AU76" s="17">
        <v>13</v>
      </c>
      <c r="AV76" s="17">
        <v>10</v>
      </c>
      <c r="AW76" s="17">
        <v>13</v>
      </c>
      <c r="AX76" s="17">
        <v>7</v>
      </c>
      <c r="AY76" s="17">
        <v>2</v>
      </c>
      <c r="AZ76" s="17">
        <v>3</v>
      </c>
      <c r="BA76" s="17">
        <v>12</v>
      </c>
      <c r="BB76" s="17">
        <v>3</v>
      </c>
      <c r="BC76" s="17">
        <v>7</v>
      </c>
      <c r="BD76" s="17">
        <v>11</v>
      </c>
      <c r="BE76" s="17">
        <v>9</v>
      </c>
      <c r="BF76" s="17">
        <v>7</v>
      </c>
      <c r="BG76" s="17">
        <v>10</v>
      </c>
      <c r="BH76" s="17">
        <v>8</v>
      </c>
      <c r="BI76" s="17">
        <v>7</v>
      </c>
      <c r="BJ76" s="17">
        <v>16</v>
      </c>
      <c r="BK76" s="17">
        <v>6</v>
      </c>
      <c r="BL76" s="17">
        <v>14</v>
      </c>
      <c r="BM76" s="17">
        <v>16</v>
      </c>
      <c r="BN76" s="17">
        <v>15</v>
      </c>
      <c r="BO76" s="17">
        <v>18</v>
      </c>
      <c r="BP76" s="17">
        <v>14</v>
      </c>
      <c r="BQ76" s="17">
        <v>13</v>
      </c>
      <c r="BR76" s="17">
        <v>14</v>
      </c>
      <c r="BS76" s="17">
        <v>20</v>
      </c>
      <c r="BT76" s="17">
        <v>22</v>
      </c>
      <c r="BU76" s="17">
        <v>21</v>
      </c>
      <c r="BV76" s="17">
        <v>24</v>
      </c>
      <c r="BW76" s="17">
        <v>23</v>
      </c>
      <c r="BX76" s="17">
        <v>21</v>
      </c>
      <c r="BY76" s="17">
        <v>19</v>
      </c>
      <c r="BZ76" s="17">
        <v>17</v>
      </c>
      <c r="CA76" s="17">
        <v>24</v>
      </c>
      <c r="CB76" s="17">
        <v>18</v>
      </c>
      <c r="CC76" s="17">
        <v>21</v>
      </c>
      <c r="CD76" s="17">
        <v>13</v>
      </c>
      <c r="CE76" s="17">
        <v>22</v>
      </c>
      <c r="CF76" s="17">
        <v>26</v>
      </c>
      <c r="CG76" s="17">
        <v>20</v>
      </c>
      <c r="CH76" s="17">
        <v>19</v>
      </c>
      <c r="CI76" s="17">
        <v>16</v>
      </c>
      <c r="CJ76" s="17">
        <v>21</v>
      </c>
      <c r="CK76" s="17">
        <v>19</v>
      </c>
      <c r="CL76" s="17">
        <v>26</v>
      </c>
      <c r="CM76" s="17">
        <v>20</v>
      </c>
      <c r="CN76" s="17">
        <v>25</v>
      </c>
      <c r="CO76" s="17">
        <v>28</v>
      </c>
      <c r="CP76" s="17">
        <v>17</v>
      </c>
      <c r="CQ76" s="17">
        <v>10</v>
      </c>
      <c r="CR76" s="17">
        <v>16</v>
      </c>
      <c r="CS76" s="17">
        <v>9</v>
      </c>
      <c r="CT76" s="17">
        <v>23</v>
      </c>
      <c r="CU76" s="17">
        <v>24</v>
      </c>
      <c r="CV76" s="17">
        <v>14</v>
      </c>
      <c r="CW76" s="17">
        <v>9</v>
      </c>
      <c r="CX76" s="17">
        <v>9</v>
      </c>
      <c r="CY76" s="17">
        <v>15</v>
      </c>
      <c r="CZ76" s="17">
        <v>13</v>
      </c>
      <c r="DA76" s="17">
        <v>14</v>
      </c>
      <c r="DB76" s="17">
        <v>10</v>
      </c>
      <c r="DC76" s="17">
        <v>8</v>
      </c>
      <c r="DD76" s="17">
        <v>2</v>
      </c>
      <c r="DE76" s="17">
        <v>8</v>
      </c>
      <c r="DF76" s="17">
        <v>5</v>
      </c>
      <c r="DG76" s="17">
        <v>6</v>
      </c>
      <c r="DH76" s="17">
        <v>7</v>
      </c>
      <c r="DI76" s="17">
        <v>7</v>
      </c>
      <c r="DJ76" s="17">
        <v>2</v>
      </c>
      <c r="DK76" s="17">
        <v>6</v>
      </c>
      <c r="DL76" s="17">
        <v>3</v>
      </c>
      <c r="DM76" s="17">
        <v>3</v>
      </c>
      <c r="DN76" s="17">
        <v>2</v>
      </c>
      <c r="DO76" s="17">
        <v>0</v>
      </c>
      <c r="DP76" s="17">
        <v>3</v>
      </c>
      <c r="DQ76" s="17">
        <v>0</v>
      </c>
      <c r="DR76" s="17">
        <v>0</v>
      </c>
      <c r="DS76" s="17">
        <v>1</v>
      </c>
      <c r="DT76" s="17">
        <v>0</v>
      </c>
      <c r="DU76" s="17">
        <v>0</v>
      </c>
      <c r="DV76" s="17">
        <v>0</v>
      </c>
    </row>
    <row r="77" spans="1:126" x14ac:dyDescent="0.3">
      <c r="A77" s="164" t="s">
        <v>225</v>
      </c>
      <c r="B77" s="8" t="s">
        <v>226</v>
      </c>
      <c r="C77" s="17">
        <v>256</v>
      </c>
      <c r="D77" s="18">
        <f t="shared" si="289"/>
        <v>4.6875E-2</v>
      </c>
      <c r="E77" s="18">
        <f t="shared" si="290"/>
        <v>4.296875E-2</v>
      </c>
      <c r="F77" s="18">
        <f t="shared" si="291"/>
        <v>7.03125E-2</v>
      </c>
      <c r="G77" s="18">
        <f t="shared" si="292"/>
        <v>7.8125E-2</v>
      </c>
      <c r="H77" s="18">
        <f t="shared" si="293"/>
        <v>3.125E-2</v>
      </c>
      <c r="I77" s="18">
        <f t="shared" si="294"/>
        <v>3.125E-2</v>
      </c>
      <c r="J77" s="18">
        <f t="shared" si="295"/>
        <v>4.296875E-2</v>
      </c>
      <c r="K77" s="18">
        <f t="shared" si="296"/>
        <v>5.46875E-2</v>
      </c>
      <c r="L77" s="18">
        <f t="shared" si="297"/>
        <v>6.640625E-2</v>
      </c>
      <c r="M77" s="18">
        <f t="shared" si="298"/>
        <v>0.10546875</v>
      </c>
      <c r="N77" s="18">
        <f t="shared" si="299"/>
        <v>7.03125E-2</v>
      </c>
      <c r="O77" s="18">
        <f t="shared" si="300"/>
        <v>6.640625E-2</v>
      </c>
      <c r="P77" s="18">
        <f t="shared" si="301"/>
        <v>0.1015625</v>
      </c>
      <c r="Q77" s="18">
        <f t="shared" si="302"/>
        <v>5.859375E-2</v>
      </c>
      <c r="R77" s="18">
        <f t="shared" si="303"/>
        <v>5.46875E-2</v>
      </c>
      <c r="S77" s="18">
        <f t="shared" si="304"/>
        <v>7.8125E-2</v>
      </c>
      <c r="T77" s="18">
        <f t="shared" si="305"/>
        <v>0.1875</v>
      </c>
      <c r="U77" s="18">
        <f t="shared" si="305"/>
        <v>0.62109375</v>
      </c>
      <c r="V77" s="18">
        <f t="shared" si="305"/>
        <v>0.19140625</v>
      </c>
      <c r="W77" s="17">
        <f t="shared" si="306"/>
        <v>48</v>
      </c>
      <c r="X77" s="17">
        <f t="shared" si="307"/>
        <v>159</v>
      </c>
      <c r="Y77" s="17">
        <f t="shared" si="308"/>
        <v>49</v>
      </c>
      <c r="Z77" s="17">
        <v>3</v>
      </c>
      <c r="AA77" s="17">
        <v>2</v>
      </c>
      <c r="AB77" s="17">
        <v>4</v>
      </c>
      <c r="AC77" s="17">
        <v>1</v>
      </c>
      <c r="AD77" s="17">
        <v>2</v>
      </c>
      <c r="AE77" s="17">
        <v>2</v>
      </c>
      <c r="AF77" s="17">
        <v>2</v>
      </c>
      <c r="AG77" s="17">
        <v>2</v>
      </c>
      <c r="AH77" s="17">
        <v>1</v>
      </c>
      <c r="AI77" s="17">
        <v>4</v>
      </c>
      <c r="AJ77" s="17">
        <v>4</v>
      </c>
      <c r="AK77" s="17">
        <v>4</v>
      </c>
      <c r="AL77" s="17">
        <v>4</v>
      </c>
      <c r="AM77" s="17">
        <v>3</v>
      </c>
      <c r="AN77" s="17">
        <v>3</v>
      </c>
      <c r="AO77" s="17">
        <v>4</v>
      </c>
      <c r="AP77" s="17">
        <v>3</v>
      </c>
      <c r="AQ77" s="17">
        <v>4</v>
      </c>
      <c r="AR77" s="17">
        <v>2</v>
      </c>
      <c r="AS77" s="17">
        <v>7</v>
      </c>
      <c r="AT77" s="17">
        <v>2</v>
      </c>
      <c r="AU77" s="17">
        <v>3</v>
      </c>
      <c r="AV77" s="17">
        <v>0</v>
      </c>
      <c r="AW77" s="17">
        <v>1</v>
      </c>
      <c r="AX77" s="17">
        <v>2</v>
      </c>
      <c r="AY77" s="17">
        <v>3</v>
      </c>
      <c r="AZ77" s="17">
        <v>1</v>
      </c>
      <c r="BA77" s="17">
        <v>2</v>
      </c>
      <c r="BB77" s="17">
        <v>2</v>
      </c>
      <c r="BC77" s="17">
        <v>0</v>
      </c>
      <c r="BD77" s="17">
        <v>2</v>
      </c>
      <c r="BE77" s="17">
        <v>1</v>
      </c>
      <c r="BF77" s="17">
        <v>2</v>
      </c>
      <c r="BG77" s="17">
        <v>1</v>
      </c>
      <c r="BH77" s="17">
        <v>5</v>
      </c>
      <c r="BI77" s="17">
        <v>1</v>
      </c>
      <c r="BJ77" s="17">
        <v>3</v>
      </c>
      <c r="BK77" s="17">
        <v>2</v>
      </c>
      <c r="BL77" s="17">
        <v>4</v>
      </c>
      <c r="BM77" s="17">
        <v>4</v>
      </c>
      <c r="BN77" s="17">
        <v>5</v>
      </c>
      <c r="BO77" s="17">
        <v>3</v>
      </c>
      <c r="BP77" s="17">
        <v>4</v>
      </c>
      <c r="BQ77" s="17">
        <v>2</v>
      </c>
      <c r="BR77" s="17">
        <v>3</v>
      </c>
      <c r="BS77" s="17">
        <v>4</v>
      </c>
      <c r="BT77" s="17">
        <v>12</v>
      </c>
      <c r="BU77" s="17">
        <v>6</v>
      </c>
      <c r="BV77" s="17">
        <v>4</v>
      </c>
      <c r="BW77" s="17">
        <v>1</v>
      </c>
      <c r="BX77" s="17">
        <v>2</v>
      </c>
      <c r="BY77" s="17">
        <v>4</v>
      </c>
      <c r="BZ77" s="17">
        <v>2</v>
      </c>
      <c r="CA77" s="17">
        <v>5</v>
      </c>
      <c r="CB77" s="17">
        <v>5</v>
      </c>
      <c r="CC77" s="17">
        <v>2</v>
      </c>
      <c r="CD77" s="17">
        <v>7</v>
      </c>
      <c r="CE77" s="17">
        <v>4</v>
      </c>
      <c r="CF77" s="17">
        <v>1</v>
      </c>
      <c r="CG77" s="17">
        <v>3</v>
      </c>
      <c r="CH77" s="17">
        <v>8</v>
      </c>
      <c r="CI77" s="17">
        <v>6</v>
      </c>
      <c r="CJ77" s="17">
        <v>3</v>
      </c>
      <c r="CK77" s="17">
        <v>5</v>
      </c>
      <c r="CL77" s="17">
        <v>4</v>
      </c>
      <c r="CM77" s="17">
        <v>3</v>
      </c>
      <c r="CN77" s="17">
        <v>2</v>
      </c>
      <c r="CO77" s="17">
        <v>6</v>
      </c>
      <c r="CP77" s="17">
        <v>3</v>
      </c>
      <c r="CQ77" s="17">
        <v>1</v>
      </c>
      <c r="CR77" s="17">
        <v>2</v>
      </c>
      <c r="CS77" s="17">
        <v>1</v>
      </c>
      <c r="CT77" s="17">
        <v>5</v>
      </c>
      <c r="CU77" s="17">
        <v>3</v>
      </c>
      <c r="CV77" s="17">
        <v>3</v>
      </c>
      <c r="CW77" s="17">
        <v>0</v>
      </c>
      <c r="CX77" s="17">
        <v>3</v>
      </c>
      <c r="CY77" s="17">
        <v>1</v>
      </c>
      <c r="CZ77" s="17">
        <v>3</v>
      </c>
      <c r="DA77" s="17">
        <v>1</v>
      </c>
      <c r="DB77" s="17">
        <v>2</v>
      </c>
      <c r="DC77" s="17">
        <v>0</v>
      </c>
      <c r="DD77" s="17">
        <v>2</v>
      </c>
      <c r="DE77" s="17">
        <v>0</v>
      </c>
      <c r="DF77" s="17">
        <v>1</v>
      </c>
      <c r="DG77" s="17">
        <v>0</v>
      </c>
      <c r="DH77" s="17">
        <v>2</v>
      </c>
      <c r="DI77" s="17">
        <v>1</v>
      </c>
      <c r="DJ77" s="17">
        <v>1</v>
      </c>
      <c r="DK77" s="17">
        <v>0</v>
      </c>
      <c r="DL77" s="17">
        <v>2</v>
      </c>
      <c r="DM77" s="17">
        <v>1</v>
      </c>
      <c r="DN77" s="17">
        <v>0</v>
      </c>
      <c r="DO77" s="17">
        <v>0</v>
      </c>
      <c r="DP77" s="17">
        <v>0</v>
      </c>
      <c r="DQ77" s="17">
        <v>0</v>
      </c>
      <c r="DR77" s="17">
        <v>0</v>
      </c>
      <c r="DS77" s="17">
        <v>0</v>
      </c>
      <c r="DT77" s="17">
        <v>0</v>
      </c>
      <c r="DU77" s="17">
        <v>0</v>
      </c>
      <c r="DV77" s="17">
        <v>0</v>
      </c>
    </row>
    <row r="78" spans="1:126" x14ac:dyDescent="0.3">
      <c r="A78" s="164" t="s">
        <v>227</v>
      </c>
      <c r="B78" s="8" t="s">
        <v>228</v>
      </c>
      <c r="C78" s="17">
        <v>228</v>
      </c>
      <c r="D78" s="18">
        <f t="shared" si="289"/>
        <v>3.9473684210526314E-2</v>
      </c>
      <c r="E78" s="18">
        <f t="shared" si="290"/>
        <v>3.0701754385964911E-2</v>
      </c>
      <c r="F78" s="18">
        <f t="shared" si="291"/>
        <v>3.0701754385964911E-2</v>
      </c>
      <c r="G78" s="18">
        <f t="shared" si="292"/>
        <v>6.5789473684210523E-2</v>
      </c>
      <c r="H78" s="18">
        <f t="shared" si="293"/>
        <v>2.1929824561403508E-2</v>
      </c>
      <c r="I78" s="18">
        <f t="shared" si="294"/>
        <v>3.9473684210526314E-2</v>
      </c>
      <c r="J78" s="18">
        <f t="shared" si="295"/>
        <v>2.6315789473684209E-2</v>
      </c>
      <c r="K78" s="18">
        <f t="shared" si="296"/>
        <v>6.5789473684210523E-2</v>
      </c>
      <c r="L78" s="18">
        <f t="shared" si="297"/>
        <v>4.8245614035087717E-2</v>
      </c>
      <c r="M78" s="18">
        <f t="shared" si="298"/>
        <v>0.11842105263157894</v>
      </c>
      <c r="N78" s="18">
        <f t="shared" si="299"/>
        <v>0.12280701754385964</v>
      </c>
      <c r="O78" s="18">
        <f t="shared" si="300"/>
        <v>7.0175438596491224E-2</v>
      </c>
      <c r="P78" s="18">
        <f t="shared" si="301"/>
        <v>0.10087719298245613</v>
      </c>
      <c r="Q78" s="18">
        <f t="shared" si="302"/>
        <v>8.771929824561403E-2</v>
      </c>
      <c r="R78" s="18">
        <f t="shared" si="303"/>
        <v>5.701754385964912E-2</v>
      </c>
      <c r="S78" s="18">
        <f t="shared" si="304"/>
        <v>7.4561403508771926E-2</v>
      </c>
      <c r="T78" s="18">
        <f t="shared" si="305"/>
        <v>0.12719298245614036</v>
      </c>
      <c r="U78" s="18">
        <f t="shared" si="305"/>
        <v>0.65350877192982459</v>
      </c>
      <c r="V78" s="18">
        <f t="shared" si="305"/>
        <v>0.21929824561403508</v>
      </c>
      <c r="W78" s="17">
        <f t="shared" si="306"/>
        <v>29</v>
      </c>
      <c r="X78" s="17">
        <f t="shared" si="307"/>
        <v>149</v>
      </c>
      <c r="Y78" s="17">
        <f t="shared" si="308"/>
        <v>50</v>
      </c>
      <c r="Z78" s="17">
        <v>2</v>
      </c>
      <c r="AA78" s="17">
        <v>3</v>
      </c>
      <c r="AB78" s="17">
        <v>3</v>
      </c>
      <c r="AC78" s="17">
        <v>1</v>
      </c>
      <c r="AD78" s="17">
        <v>0</v>
      </c>
      <c r="AE78" s="17">
        <v>0</v>
      </c>
      <c r="AF78" s="17">
        <v>3</v>
      </c>
      <c r="AG78" s="17">
        <v>1</v>
      </c>
      <c r="AH78" s="17">
        <v>0</v>
      </c>
      <c r="AI78" s="17">
        <v>3</v>
      </c>
      <c r="AJ78" s="17">
        <v>1</v>
      </c>
      <c r="AK78" s="17">
        <v>1</v>
      </c>
      <c r="AL78" s="17">
        <v>1</v>
      </c>
      <c r="AM78" s="17">
        <v>0</v>
      </c>
      <c r="AN78" s="17">
        <v>4</v>
      </c>
      <c r="AO78" s="17">
        <v>2</v>
      </c>
      <c r="AP78" s="17">
        <v>4</v>
      </c>
      <c r="AQ78" s="17">
        <v>2</v>
      </c>
      <c r="AR78" s="17">
        <v>5</v>
      </c>
      <c r="AS78" s="17">
        <v>2</v>
      </c>
      <c r="AT78" s="17">
        <v>1</v>
      </c>
      <c r="AU78" s="17">
        <v>2</v>
      </c>
      <c r="AV78" s="17">
        <v>0</v>
      </c>
      <c r="AW78" s="17">
        <v>0</v>
      </c>
      <c r="AX78" s="17">
        <v>2</v>
      </c>
      <c r="AY78" s="17">
        <v>2</v>
      </c>
      <c r="AZ78" s="17">
        <v>2</v>
      </c>
      <c r="BA78" s="17">
        <v>1</v>
      </c>
      <c r="BB78" s="17">
        <v>0</v>
      </c>
      <c r="BC78" s="17">
        <v>4</v>
      </c>
      <c r="BD78" s="17">
        <v>0</v>
      </c>
      <c r="BE78" s="17">
        <v>3</v>
      </c>
      <c r="BF78" s="17">
        <v>0</v>
      </c>
      <c r="BG78" s="17">
        <v>2</v>
      </c>
      <c r="BH78" s="17">
        <v>1</v>
      </c>
      <c r="BI78" s="17">
        <v>2</v>
      </c>
      <c r="BJ78" s="17">
        <v>1</v>
      </c>
      <c r="BK78" s="17">
        <v>6</v>
      </c>
      <c r="BL78" s="17">
        <v>2</v>
      </c>
      <c r="BM78" s="17">
        <v>4</v>
      </c>
      <c r="BN78" s="17">
        <v>0</v>
      </c>
      <c r="BO78" s="17">
        <v>1</v>
      </c>
      <c r="BP78" s="17">
        <v>3</v>
      </c>
      <c r="BQ78" s="17">
        <v>4</v>
      </c>
      <c r="BR78" s="17">
        <v>3</v>
      </c>
      <c r="BS78" s="17">
        <v>4</v>
      </c>
      <c r="BT78" s="17">
        <v>3</v>
      </c>
      <c r="BU78" s="17">
        <v>11</v>
      </c>
      <c r="BV78" s="17">
        <v>4</v>
      </c>
      <c r="BW78" s="17">
        <v>5</v>
      </c>
      <c r="BX78" s="17">
        <v>8</v>
      </c>
      <c r="BY78" s="17">
        <v>4</v>
      </c>
      <c r="BZ78" s="17">
        <v>5</v>
      </c>
      <c r="CA78" s="17">
        <v>5</v>
      </c>
      <c r="CB78" s="17">
        <v>6</v>
      </c>
      <c r="CC78" s="17">
        <v>3</v>
      </c>
      <c r="CD78" s="17">
        <v>6</v>
      </c>
      <c r="CE78" s="17">
        <v>1</v>
      </c>
      <c r="CF78" s="17">
        <v>3</v>
      </c>
      <c r="CG78" s="17">
        <v>3</v>
      </c>
      <c r="CH78" s="17">
        <v>8</v>
      </c>
      <c r="CI78" s="17">
        <v>4</v>
      </c>
      <c r="CJ78" s="17">
        <v>2</v>
      </c>
      <c r="CK78" s="17">
        <v>3</v>
      </c>
      <c r="CL78" s="17">
        <v>6</v>
      </c>
      <c r="CM78" s="17">
        <v>5</v>
      </c>
      <c r="CN78" s="17">
        <v>3</v>
      </c>
      <c r="CO78" s="17">
        <v>4</v>
      </c>
      <c r="CP78" s="17">
        <v>4</v>
      </c>
      <c r="CQ78" s="17">
        <v>4</v>
      </c>
      <c r="CR78" s="17">
        <v>5</v>
      </c>
      <c r="CS78" s="17">
        <v>1</v>
      </c>
      <c r="CT78" s="17">
        <v>1</v>
      </c>
      <c r="CU78" s="17">
        <v>3</v>
      </c>
      <c r="CV78" s="17">
        <v>3</v>
      </c>
      <c r="CW78" s="17">
        <v>0</v>
      </c>
      <c r="CX78" s="17">
        <v>2</v>
      </c>
      <c r="CY78" s="17">
        <v>1</v>
      </c>
      <c r="CZ78" s="17">
        <v>2</v>
      </c>
      <c r="DA78" s="17">
        <v>0</v>
      </c>
      <c r="DB78" s="17">
        <v>3</v>
      </c>
      <c r="DC78" s="17">
        <v>2</v>
      </c>
      <c r="DD78" s="17">
        <v>2</v>
      </c>
      <c r="DE78" s="17">
        <v>0</v>
      </c>
      <c r="DF78" s="17">
        <v>3</v>
      </c>
      <c r="DG78" s="17">
        <v>0</v>
      </c>
      <c r="DH78" s="17">
        <v>0</v>
      </c>
      <c r="DI78" s="17">
        <v>0</v>
      </c>
      <c r="DJ78" s="17">
        <v>0</v>
      </c>
      <c r="DK78" s="17">
        <v>0</v>
      </c>
      <c r="DL78" s="17">
        <v>0</v>
      </c>
      <c r="DM78" s="17">
        <v>1</v>
      </c>
      <c r="DN78" s="17">
        <v>1</v>
      </c>
      <c r="DO78" s="17">
        <v>0</v>
      </c>
      <c r="DP78" s="17">
        <v>0</v>
      </c>
      <c r="DQ78" s="17">
        <v>0</v>
      </c>
      <c r="DR78" s="17">
        <v>0</v>
      </c>
      <c r="DS78" s="17">
        <v>0</v>
      </c>
      <c r="DT78" s="17">
        <v>0</v>
      </c>
      <c r="DU78" s="17">
        <v>0</v>
      </c>
      <c r="DV78" s="17">
        <v>0</v>
      </c>
    </row>
    <row r="79" spans="1:126" x14ac:dyDescent="0.3">
      <c r="A79" s="164" t="s">
        <v>229</v>
      </c>
      <c r="B79" s="8" t="s">
        <v>230</v>
      </c>
      <c r="C79" s="17">
        <v>560</v>
      </c>
      <c r="D79" s="18">
        <f t="shared" si="289"/>
        <v>5.5357142857142855E-2</v>
      </c>
      <c r="E79" s="18">
        <f t="shared" si="290"/>
        <v>4.2857142857142858E-2</v>
      </c>
      <c r="F79" s="18">
        <f t="shared" si="291"/>
        <v>8.5714285714285715E-2</v>
      </c>
      <c r="G79" s="18">
        <f t="shared" si="292"/>
        <v>0.10178571428571428</v>
      </c>
      <c r="H79" s="18">
        <f t="shared" si="293"/>
        <v>4.8214285714285716E-2</v>
      </c>
      <c r="I79" s="18">
        <f t="shared" si="294"/>
        <v>3.7499999999999999E-2</v>
      </c>
      <c r="J79" s="18">
        <f t="shared" si="295"/>
        <v>3.9285714285714285E-2</v>
      </c>
      <c r="K79" s="18">
        <f t="shared" si="296"/>
        <v>4.642857142857143E-2</v>
      </c>
      <c r="L79" s="18">
        <f t="shared" si="297"/>
        <v>8.5714285714285715E-2</v>
      </c>
      <c r="M79" s="18">
        <f t="shared" si="298"/>
        <v>7.3214285714285718E-2</v>
      </c>
      <c r="N79" s="18">
        <f t="shared" si="299"/>
        <v>5.5357142857142855E-2</v>
      </c>
      <c r="O79" s="18">
        <f t="shared" si="300"/>
        <v>7.857142857142857E-2</v>
      </c>
      <c r="P79" s="18">
        <f t="shared" si="301"/>
        <v>8.9285714285714288E-2</v>
      </c>
      <c r="Q79" s="18">
        <f t="shared" si="302"/>
        <v>6.9642857142857145E-2</v>
      </c>
      <c r="R79" s="18">
        <f t="shared" si="303"/>
        <v>3.214285714285714E-2</v>
      </c>
      <c r="S79" s="18">
        <f t="shared" si="304"/>
        <v>5.8928571428571427E-2</v>
      </c>
      <c r="T79" s="18">
        <f t="shared" si="305"/>
        <v>0.24464285714285713</v>
      </c>
      <c r="U79" s="18">
        <f t="shared" si="305"/>
        <v>0.59464285714285714</v>
      </c>
      <c r="V79" s="18">
        <f t="shared" si="305"/>
        <v>0.16071428571428573</v>
      </c>
      <c r="W79" s="17">
        <f t="shared" si="306"/>
        <v>137</v>
      </c>
      <c r="X79" s="17">
        <f t="shared" si="307"/>
        <v>333</v>
      </c>
      <c r="Y79" s="17">
        <f t="shared" si="308"/>
        <v>90</v>
      </c>
      <c r="Z79" s="17">
        <v>5</v>
      </c>
      <c r="AA79" s="17">
        <v>10</v>
      </c>
      <c r="AB79" s="17">
        <v>7</v>
      </c>
      <c r="AC79" s="17">
        <v>4</v>
      </c>
      <c r="AD79" s="17">
        <v>5</v>
      </c>
      <c r="AE79" s="17">
        <v>6</v>
      </c>
      <c r="AF79" s="17">
        <v>4</v>
      </c>
      <c r="AG79" s="17">
        <v>5</v>
      </c>
      <c r="AH79" s="17">
        <v>4</v>
      </c>
      <c r="AI79" s="17">
        <v>5</v>
      </c>
      <c r="AJ79" s="17">
        <v>8</v>
      </c>
      <c r="AK79" s="17">
        <v>11</v>
      </c>
      <c r="AL79" s="17">
        <v>9</v>
      </c>
      <c r="AM79" s="17">
        <v>6</v>
      </c>
      <c r="AN79" s="17">
        <v>14</v>
      </c>
      <c r="AO79" s="17">
        <v>18</v>
      </c>
      <c r="AP79" s="17">
        <v>16</v>
      </c>
      <c r="AQ79" s="17">
        <v>9</v>
      </c>
      <c r="AR79" s="17">
        <v>8</v>
      </c>
      <c r="AS79" s="17">
        <v>6</v>
      </c>
      <c r="AT79" s="17">
        <v>4</v>
      </c>
      <c r="AU79" s="17">
        <v>9</v>
      </c>
      <c r="AV79" s="17">
        <v>4</v>
      </c>
      <c r="AW79" s="17">
        <v>4</v>
      </c>
      <c r="AX79" s="17">
        <v>6</v>
      </c>
      <c r="AY79" s="17">
        <v>9</v>
      </c>
      <c r="AZ79" s="17">
        <v>3</v>
      </c>
      <c r="BA79" s="17">
        <v>5</v>
      </c>
      <c r="BB79" s="17">
        <v>0</v>
      </c>
      <c r="BC79" s="17">
        <v>4</v>
      </c>
      <c r="BD79" s="17">
        <v>5</v>
      </c>
      <c r="BE79" s="17">
        <v>3</v>
      </c>
      <c r="BF79" s="17">
        <v>5</v>
      </c>
      <c r="BG79" s="17">
        <v>3</v>
      </c>
      <c r="BH79" s="17">
        <v>6</v>
      </c>
      <c r="BI79" s="17">
        <v>2</v>
      </c>
      <c r="BJ79" s="17">
        <v>4</v>
      </c>
      <c r="BK79" s="17">
        <v>10</v>
      </c>
      <c r="BL79" s="17">
        <v>5</v>
      </c>
      <c r="BM79" s="17">
        <v>5</v>
      </c>
      <c r="BN79" s="17">
        <v>4</v>
      </c>
      <c r="BO79" s="17">
        <v>10</v>
      </c>
      <c r="BP79" s="17">
        <v>6</v>
      </c>
      <c r="BQ79" s="17">
        <v>14</v>
      </c>
      <c r="BR79" s="17">
        <v>14</v>
      </c>
      <c r="BS79" s="17">
        <v>13</v>
      </c>
      <c r="BT79" s="17">
        <v>5</v>
      </c>
      <c r="BU79" s="17">
        <v>13</v>
      </c>
      <c r="BV79" s="17">
        <v>3</v>
      </c>
      <c r="BW79" s="17">
        <v>7</v>
      </c>
      <c r="BX79" s="17">
        <v>11</v>
      </c>
      <c r="BY79" s="17">
        <v>7</v>
      </c>
      <c r="BZ79" s="17">
        <v>4</v>
      </c>
      <c r="CA79" s="17">
        <v>5</v>
      </c>
      <c r="CB79" s="17">
        <v>4</v>
      </c>
      <c r="CC79" s="17">
        <v>6</v>
      </c>
      <c r="CD79" s="17">
        <v>6</v>
      </c>
      <c r="CE79" s="17">
        <v>13</v>
      </c>
      <c r="CF79" s="17">
        <v>7</v>
      </c>
      <c r="CG79" s="17">
        <v>12</v>
      </c>
      <c r="CH79" s="17">
        <v>13</v>
      </c>
      <c r="CI79" s="17">
        <v>10</v>
      </c>
      <c r="CJ79" s="17">
        <v>9</v>
      </c>
      <c r="CK79" s="17">
        <v>10</v>
      </c>
      <c r="CL79" s="17">
        <v>8</v>
      </c>
      <c r="CM79" s="17">
        <v>12</v>
      </c>
      <c r="CN79" s="17">
        <v>8</v>
      </c>
      <c r="CO79" s="17">
        <v>13</v>
      </c>
      <c r="CP79" s="17">
        <v>4</v>
      </c>
      <c r="CQ79" s="17">
        <v>2</v>
      </c>
      <c r="CR79" s="17">
        <v>4</v>
      </c>
      <c r="CS79" s="17">
        <v>5</v>
      </c>
      <c r="CT79" s="17">
        <v>4</v>
      </c>
      <c r="CU79" s="17">
        <v>2</v>
      </c>
      <c r="CV79" s="17">
        <v>3</v>
      </c>
      <c r="CW79" s="17">
        <v>6</v>
      </c>
      <c r="CX79" s="17">
        <v>3</v>
      </c>
      <c r="CY79" s="17">
        <v>3</v>
      </c>
      <c r="CZ79" s="17">
        <v>3</v>
      </c>
      <c r="DA79" s="17">
        <v>0</v>
      </c>
      <c r="DB79" s="17">
        <v>3</v>
      </c>
      <c r="DC79" s="17">
        <v>2</v>
      </c>
      <c r="DD79" s="17">
        <v>1</v>
      </c>
      <c r="DE79" s="17">
        <v>3</v>
      </c>
      <c r="DF79" s="17">
        <v>1</v>
      </c>
      <c r="DG79" s="17">
        <v>1</v>
      </c>
      <c r="DH79" s="17">
        <v>2</v>
      </c>
      <c r="DI79" s="17">
        <v>0</v>
      </c>
      <c r="DJ79" s="17">
        <v>1</v>
      </c>
      <c r="DK79" s="17">
        <v>1</v>
      </c>
      <c r="DL79" s="17">
        <v>0</v>
      </c>
      <c r="DM79" s="17">
        <v>1</v>
      </c>
      <c r="DN79" s="17">
        <v>1</v>
      </c>
      <c r="DO79" s="17">
        <v>0</v>
      </c>
      <c r="DP79" s="17">
        <v>0</v>
      </c>
      <c r="DQ79" s="17">
        <v>0</v>
      </c>
      <c r="DR79" s="17">
        <v>0</v>
      </c>
      <c r="DS79" s="17">
        <v>0</v>
      </c>
      <c r="DT79" s="17">
        <v>0</v>
      </c>
      <c r="DU79" s="17">
        <v>1</v>
      </c>
      <c r="DV79" s="17">
        <v>0</v>
      </c>
    </row>
    <row r="80" spans="1:126" x14ac:dyDescent="0.3">
      <c r="A80" s="164" t="s">
        <v>231</v>
      </c>
      <c r="B80" s="8" t="s">
        <v>232</v>
      </c>
      <c r="C80" s="17" t="s">
        <v>515</v>
      </c>
      <c r="D80" s="17" t="s">
        <v>515</v>
      </c>
      <c r="E80" s="17" t="s">
        <v>515</v>
      </c>
      <c r="F80" s="17" t="s">
        <v>515</v>
      </c>
      <c r="G80" s="17" t="s">
        <v>515</v>
      </c>
      <c r="H80" s="17" t="s">
        <v>515</v>
      </c>
      <c r="I80" s="17" t="s">
        <v>515</v>
      </c>
      <c r="J80" s="17" t="s">
        <v>515</v>
      </c>
      <c r="K80" s="17" t="s">
        <v>515</v>
      </c>
      <c r="L80" s="17" t="s">
        <v>515</v>
      </c>
      <c r="M80" s="17" t="s">
        <v>515</v>
      </c>
      <c r="N80" s="17" t="s">
        <v>515</v>
      </c>
      <c r="O80" s="17" t="s">
        <v>515</v>
      </c>
      <c r="P80" s="17" t="s">
        <v>515</v>
      </c>
      <c r="Q80" s="17" t="s">
        <v>515</v>
      </c>
      <c r="R80" s="17" t="s">
        <v>515</v>
      </c>
      <c r="S80" s="17" t="s">
        <v>515</v>
      </c>
      <c r="T80" s="17" t="s">
        <v>515</v>
      </c>
      <c r="U80" s="17" t="s">
        <v>515</v>
      </c>
      <c r="V80" s="17" t="s">
        <v>515</v>
      </c>
      <c r="W80" s="17" t="s">
        <v>515</v>
      </c>
      <c r="X80" s="17" t="s">
        <v>515</v>
      </c>
      <c r="Y80" s="17" t="s">
        <v>515</v>
      </c>
      <c r="Z80" s="17" t="s">
        <v>515</v>
      </c>
      <c r="AA80" s="17" t="s">
        <v>515</v>
      </c>
      <c r="AB80" s="17" t="s">
        <v>515</v>
      </c>
      <c r="AC80" s="17" t="s">
        <v>515</v>
      </c>
      <c r="AD80" s="17" t="s">
        <v>515</v>
      </c>
      <c r="AE80" s="17" t="s">
        <v>515</v>
      </c>
      <c r="AF80" s="17" t="s">
        <v>515</v>
      </c>
      <c r="AG80" s="17" t="s">
        <v>515</v>
      </c>
      <c r="AH80" s="17" t="s">
        <v>515</v>
      </c>
      <c r="AI80" s="17" t="s">
        <v>515</v>
      </c>
      <c r="AJ80" s="17" t="s">
        <v>515</v>
      </c>
      <c r="AK80" s="17" t="s">
        <v>515</v>
      </c>
      <c r="AL80" s="17" t="s">
        <v>515</v>
      </c>
      <c r="AM80" s="17" t="s">
        <v>515</v>
      </c>
      <c r="AN80" s="17" t="s">
        <v>515</v>
      </c>
      <c r="AO80" s="17" t="s">
        <v>515</v>
      </c>
      <c r="AP80" s="17" t="s">
        <v>515</v>
      </c>
      <c r="AQ80" s="17" t="s">
        <v>515</v>
      </c>
      <c r="AR80" s="17" t="s">
        <v>515</v>
      </c>
      <c r="AS80" s="17" t="s">
        <v>515</v>
      </c>
      <c r="AT80" s="17" t="s">
        <v>515</v>
      </c>
      <c r="AU80" s="17" t="s">
        <v>515</v>
      </c>
      <c r="AV80" s="17" t="s">
        <v>515</v>
      </c>
      <c r="AW80" s="17" t="s">
        <v>515</v>
      </c>
      <c r="AX80" s="17" t="s">
        <v>515</v>
      </c>
      <c r="AY80" s="17" t="s">
        <v>515</v>
      </c>
      <c r="AZ80" s="17" t="s">
        <v>515</v>
      </c>
      <c r="BA80" s="17" t="s">
        <v>515</v>
      </c>
      <c r="BB80" s="17" t="s">
        <v>515</v>
      </c>
      <c r="BC80" s="17" t="s">
        <v>515</v>
      </c>
      <c r="BD80" s="17" t="s">
        <v>515</v>
      </c>
      <c r="BE80" s="17" t="s">
        <v>515</v>
      </c>
      <c r="BF80" s="17" t="s">
        <v>515</v>
      </c>
      <c r="BG80" s="17" t="s">
        <v>515</v>
      </c>
      <c r="BH80" s="17" t="s">
        <v>515</v>
      </c>
      <c r="BI80" s="17" t="s">
        <v>515</v>
      </c>
      <c r="BJ80" s="17" t="s">
        <v>515</v>
      </c>
      <c r="BK80" s="17" t="s">
        <v>515</v>
      </c>
      <c r="BL80" s="17" t="s">
        <v>515</v>
      </c>
      <c r="BM80" s="17" t="s">
        <v>515</v>
      </c>
      <c r="BN80" s="17" t="s">
        <v>515</v>
      </c>
      <c r="BO80" s="17" t="s">
        <v>515</v>
      </c>
      <c r="BP80" s="17" t="s">
        <v>515</v>
      </c>
      <c r="BQ80" s="17" t="s">
        <v>515</v>
      </c>
      <c r="BR80" s="17" t="s">
        <v>515</v>
      </c>
      <c r="BS80" s="17" t="s">
        <v>515</v>
      </c>
      <c r="BT80" s="17" t="s">
        <v>515</v>
      </c>
      <c r="BU80" s="17" t="s">
        <v>515</v>
      </c>
      <c r="BV80" s="17" t="s">
        <v>515</v>
      </c>
      <c r="BW80" s="17" t="s">
        <v>515</v>
      </c>
      <c r="BX80" s="17" t="s">
        <v>515</v>
      </c>
      <c r="BY80" s="17" t="s">
        <v>515</v>
      </c>
      <c r="BZ80" s="17" t="s">
        <v>515</v>
      </c>
      <c r="CA80" s="17" t="s">
        <v>515</v>
      </c>
      <c r="CB80" s="17" t="s">
        <v>515</v>
      </c>
      <c r="CC80" s="17" t="s">
        <v>515</v>
      </c>
      <c r="CD80" s="17" t="s">
        <v>515</v>
      </c>
      <c r="CE80" s="17" t="s">
        <v>515</v>
      </c>
      <c r="CF80" s="17" t="s">
        <v>515</v>
      </c>
      <c r="CG80" s="17" t="s">
        <v>515</v>
      </c>
      <c r="CH80" s="17" t="s">
        <v>515</v>
      </c>
      <c r="CI80" s="17" t="s">
        <v>515</v>
      </c>
      <c r="CJ80" s="17" t="s">
        <v>515</v>
      </c>
      <c r="CK80" s="17" t="s">
        <v>515</v>
      </c>
      <c r="CL80" s="17" t="s">
        <v>515</v>
      </c>
      <c r="CM80" s="17" t="s">
        <v>515</v>
      </c>
      <c r="CN80" s="17" t="s">
        <v>515</v>
      </c>
      <c r="CO80" s="17" t="s">
        <v>515</v>
      </c>
      <c r="CP80" s="17" t="s">
        <v>515</v>
      </c>
      <c r="CQ80" s="17" t="s">
        <v>515</v>
      </c>
      <c r="CR80" s="17" t="s">
        <v>515</v>
      </c>
      <c r="CS80" s="17" t="s">
        <v>515</v>
      </c>
      <c r="CT80" s="17" t="s">
        <v>515</v>
      </c>
      <c r="CU80" s="17" t="s">
        <v>515</v>
      </c>
      <c r="CV80" s="17" t="s">
        <v>515</v>
      </c>
      <c r="CW80" s="17" t="s">
        <v>515</v>
      </c>
      <c r="CX80" s="17" t="s">
        <v>515</v>
      </c>
      <c r="CY80" s="17" t="s">
        <v>515</v>
      </c>
      <c r="CZ80" s="17" t="s">
        <v>515</v>
      </c>
      <c r="DA80" s="17" t="s">
        <v>515</v>
      </c>
      <c r="DB80" s="17" t="s">
        <v>515</v>
      </c>
      <c r="DC80" s="17" t="s">
        <v>515</v>
      </c>
      <c r="DD80" s="17" t="s">
        <v>515</v>
      </c>
      <c r="DE80" s="17" t="s">
        <v>515</v>
      </c>
      <c r="DF80" s="17" t="s">
        <v>515</v>
      </c>
      <c r="DG80" s="17" t="s">
        <v>515</v>
      </c>
      <c r="DH80" s="17" t="s">
        <v>515</v>
      </c>
      <c r="DI80" s="17" t="s">
        <v>515</v>
      </c>
      <c r="DJ80" s="17" t="s">
        <v>515</v>
      </c>
      <c r="DK80" s="17" t="s">
        <v>515</v>
      </c>
      <c r="DL80" s="17" t="s">
        <v>515</v>
      </c>
      <c r="DM80" s="17" t="s">
        <v>515</v>
      </c>
      <c r="DN80" s="17" t="s">
        <v>515</v>
      </c>
      <c r="DO80" s="17" t="s">
        <v>515</v>
      </c>
      <c r="DP80" s="17" t="s">
        <v>515</v>
      </c>
      <c r="DQ80" s="17" t="s">
        <v>515</v>
      </c>
      <c r="DR80" s="17" t="s">
        <v>515</v>
      </c>
      <c r="DS80" s="17" t="s">
        <v>515</v>
      </c>
      <c r="DT80" s="17" t="s">
        <v>515</v>
      </c>
      <c r="DU80" s="17" t="s">
        <v>515</v>
      </c>
      <c r="DV80" s="17" t="s">
        <v>515</v>
      </c>
    </row>
    <row r="81" spans="1:126" x14ac:dyDescent="0.3">
      <c r="A81" s="164" t="s">
        <v>233</v>
      </c>
      <c r="B81" s="8" t="s">
        <v>234</v>
      </c>
      <c r="C81" s="17">
        <v>722</v>
      </c>
      <c r="D81" s="18">
        <f t="shared" ref="D81:D84" si="309">SUM(Z81:AD81)/C81</f>
        <v>4.8476454293628811E-2</v>
      </c>
      <c r="E81" s="18">
        <f t="shared" ref="E81:E84" si="310">SUM(AE81:AI81)/C81</f>
        <v>5.1246537396121887E-2</v>
      </c>
      <c r="F81" s="18">
        <f t="shared" ref="F81:F84" si="311">SUM(AJ81:AN81)/C81</f>
        <v>5.817174515235457E-2</v>
      </c>
      <c r="G81" s="18">
        <f t="shared" ref="G81:G84" si="312">SUM(AO81:AS81)/C81</f>
        <v>6.0941828254847646E-2</v>
      </c>
      <c r="H81" s="18">
        <f t="shared" ref="H81:H84" si="313">SUM(AT81:AX81)/C81</f>
        <v>3.0470914127423823E-2</v>
      </c>
      <c r="I81" s="18">
        <f t="shared" ref="I81:I84" si="314">SUM(AY81:BC81)/C81</f>
        <v>5.1246537396121887E-2</v>
      </c>
      <c r="J81" s="18">
        <f t="shared" ref="J81:J84" si="315">SUM(BD81:BH81)/C81</f>
        <v>2.9085872576177285E-2</v>
      </c>
      <c r="K81" s="18">
        <f t="shared" ref="K81:K84" si="316">SUM(BI81:BM81)/C81</f>
        <v>5.817174515235457E-2</v>
      </c>
      <c r="L81" s="18">
        <f t="shared" ref="L81:L84" si="317">SUM(BN81:BR81)/C81</f>
        <v>6.7867036011080337E-2</v>
      </c>
      <c r="M81" s="18">
        <f t="shared" ref="M81:M84" si="318">SUM(BS81:BW81)/C81</f>
        <v>9.2797783933518008E-2</v>
      </c>
      <c r="N81" s="18">
        <f t="shared" ref="N81:N84" si="319">SUM(BX81:CB81)/C81</f>
        <v>9.4182825484764546E-2</v>
      </c>
      <c r="O81" s="18">
        <f t="shared" ref="O81:O84" si="320">SUM(CC81:CG81)/C81</f>
        <v>6.9252077562326875E-2</v>
      </c>
      <c r="P81" s="18">
        <f t="shared" ref="P81:P84" si="321">SUM(CH81:CL81)/C81</f>
        <v>8.8642659279778394E-2</v>
      </c>
      <c r="Q81" s="18">
        <f t="shared" ref="Q81:Q84" si="322">SUM(CM81:CQ81)/C81</f>
        <v>6.2326869806094184E-2</v>
      </c>
      <c r="R81" s="18">
        <f t="shared" ref="R81:R84" si="323">SUM(CR81:CV81)/C81</f>
        <v>6.3711911357340723E-2</v>
      </c>
      <c r="S81" s="18">
        <f t="shared" ref="S81:S84" si="324">SUM(CW81:DV81)/C81</f>
        <v>7.3407202216066489E-2</v>
      </c>
      <c r="T81" s="18">
        <f t="shared" ref="T81:V84" si="325">W81/$C81</f>
        <v>0.18282548476454294</v>
      </c>
      <c r="U81" s="18">
        <f t="shared" si="325"/>
        <v>0.61772853185595566</v>
      </c>
      <c r="V81" s="18">
        <f t="shared" si="325"/>
        <v>0.1994459833795014</v>
      </c>
      <c r="W81" s="17">
        <f t="shared" ref="W81:W84" si="326">SUM(Z81:AP81)</f>
        <v>132</v>
      </c>
      <c r="X81" s="17">
        <f t="shared" ref="X81:X84" si="327">SUM(AQ81:CL81)</f>
        <v>446</v>
      </c>
      <c r="Y81" s="17">
        <f t="shared" ref="Y81:Y84" si="328">SUM(CM81:DV81)</f>
        <v>144</v>
      </c>
      <c r="Z81" s="17">
        <v>9</v>
      </c>
      <c r="AA81" s="17">
        <v>4</v>
      </c>
      <c r="AB81" s="17">
        <v>6</v>
      </c>
      <c r="AC81" s="17">
        <v>11</v>
      </c>
      <c r="AD81" s="17">
        <v>5</v>
      </c>
      <c r="AE81" s="17">
        <v>11</v>
      </c>
      <c r="AF81" s="17">
        <v>3</v>
      </c>
      <c r="AG81" s="17">
        <v>9</v>
      </c>
      <c r="AH81" s="17">
        <v>7</v>
      </c>
      <c r="AI81" s="17">
        <v>7</v>
      </c>
      <c r="AJ81" s="17">
        <v>9</v>
      </c>
      <c r="AK81" s="17">
        <v>6</v>
      </c>
      <c r="AL81" s="17">
        <v>9</v>
      </c>
      <c r="AM81" s="17">
        <v>9</v>
      </c>
      <c r="AN81" s="17">
        <v>9</v>
      </c>
      <c r="AO81" s="17">
        <v>7</v>
      </c>
      <c r="AP81" s="17">
        <v>11</v>
      </c>
      <c r="AQ81" s="17">
        <v>10</v>
      </c>
      <c r="AR81" s="17">
        <v>8</v>
      </c>
      <c r="AS81" s="17">
        <v>8</v>
      </c>
      <c r="AT81" s="17">
        <v>4</v>
      </c>
      <c r="AU81" s="17">
        <v>6</v>
      </c>
      <c r="AV81" s="17">
        <v>6</v>
      </c>
      <c r="AW81" s="17">
        <v>1</v>
      </c>
      <c r="AX81" s="17">
        <v>5</v>
      </c>
      <c r="AY81" s="17">
        <v>8</v>
      </c>
      <c r="AZ81" s="17">
        <v>7</v>
      </c>
      <c r="BA81" s="17">
        <v>4</v>
      </c>
      <c r="BB81" s="17">
        <v>6</v>
      </c>
      <c r="BC81" s="17">
        <v>12</v>
      </c>
      <c r="BD81" s="17">
        <v>6</v>
      </c>
      <c r="BE81" s="17">
        <v>3</v>
      </c>
      <c r="BF81" s="17">
        <v>6</v>
      </c>
      <c r="BG81" s="17">
        <v>2</v>
      </c>
      <c r="BH81" s="17">
        <v>4</v>
      </c>
      <c r="BI81" s="17">
        <v>11</v>
      </c>
      <c r="BJ81" s="17">
        <v>10</v>
      </c>
      <c r="BK81" s="17">
        <v>9</v>
      </c>
      <c r="BL81" s="17">
        <v>6</v>
      </c>
      <c r="BM81" s="17">
        <v>6</v>
      </c>
      <c r="BN81" s="17">
        <v>8</v>
      </c>
      <c r="BO81" s="17">
        <v>12</v>
      </c>
      <c r="BP81" s="17">
        <v>8</v>
      </c>
      <c r="BQ81" s="17">
        <v>10</v>
      </c>
      <c r="BR81" s="17">
        <v>11</v>
      </c>
      <c r="BS81" s="17">
        <v>12</v>
      </c>
      <c r="BT81" s="17">
        <v>14</v>
      </c>
      <c r="BU81" s="17">
        <v>13</v>
      </c>
      <c r="BV81" s="17">
        <v>17</v>
      </c>
      <c r="BW81" s="17">
        <v>11</v>
      </c>
      <c r="BX81" s="17">
        <v>14</v>
      </c>
      <c r="BY81" s="17">
        <v>16</v>
      </c>
      <c r="BZ81" s="17">
        <v>14</v>
      </c>
      <c r="CA81" s="17">
        <v>11</v>
      </c>
      <c r="CB81" s="17">
        <v>13</v>
      </c>
      <c r="CC81" s="17">
        <v>14</v>
      </c>
      <c r="CD81" s="17">
        <v>9</v>
      </c>
      <c r="CE81" s="17">
        <v>4</v>
      </c>
      <c r="CF81" s="17">
        <v>13</v>
      </c>
      <c r="CG81" s="17">
        <v>10</v>
      </c>
      <c r="CH81" s="17">
        <v>12</v>
      </c>
      <c r="CI81" s="17">
        <v>19</v>
      </c>
      <c r="CJ81" s="17">
        <v>15</v>
      </c>
      <c r="CK81" s="17">
        <v>10</v>
      </c>
      <c r="CL81" s="17">
        <v>8</v>
      </c>
      <c r="CM81" s="17">
        <v>10</v>
      </c>
      <c r="CN81" s="17">
        <v>15</v>
      </c>
      <c r="CO81" s="17">
        <v>4</v>
      </c>
      <c r="CP81" s="17">
        <v>8</v>
      </c>
      <c r="CQ81" s="17">
        <v>8</v>
      </c>
      <c r="CR81" s="17">
        <v>11</v>
      </c>
      <c r="CS81" s="17">
        <v>14</v>
      </c>
      <c r="CT81" s="17">
        <v>12</v>
      </c>
      <c r="CU81" s="17">
        <v>3</v>
      </c>
      <c r="CV81" s="17">
        <v>6</v>
      </c>
      <c r="CW81" s="17">
        <v>8</v>
      </c>
      <c r="CX81" s="17">
        <v>4</v>
      </c>
      <c r="CY81" s="17">
        <v>2</v>
      </c>
      <c r="CZ81" s="17">
        <v>2</v>
      </c>
      <c r="DA81" s="17">
        <v>5</v>
      </c>
      <c r="DB81" s="17">
        <v>5</v>
      </c>
      <c r="DC81" s="17">
        <v>2</v>
      </c>
      <c r="DD81" s="17">
        <v>10</v>
      </c>
      <c r="DE81" s="17">
        <v>5</v>
      </c>
      <c r="DF81" s="17">
        <v>5</v>
      </c>
      <c r="DG81" s="17">
        <v>2</v>
      </c>
      <c r="DH81" s="17">
        <v>1</v>
      </c>
      <c r="DI81" s="17">
        <v>1</v>
      </c>
      <c r="DJ81" s="17">
        <v>0</v>
      </c>
      <c r="DK81" s="17">
        <v>1</v>
      </c>
      <c r="DL81" s="17">
        <v>0</v>
      </c>
      <c r="DM81" s="17">
        <v>0</v>
      </c>
      <c r="DN81" s="17">
        <v>0</v>
      </c>
      <c r="DO81" s="17">
        <v>0</v>
      </c>
      <c r="DP81" s="17">
        <v>0</v>
      </c>
      <c r="DQ81" s="17">
        <v>0</v>
      </c>
      <c r="DR81" s="17">
        <v>0</v>
      </c>
      <c r="DS81" s="17">
        <v>0</v>
      </c>
      <c r="DT81" s="17">
        <v>0</v>
      </c>
      <c r="DU81" s="17">
        <v>0</v>
      </c>
      <c r="DV81" s="17">
        <v>0</v>
      </c>
    </row>
    <row r="82" spans="1:126" x14ac:dyDescent="0.3">
      <c r="A82" s="164" t="s">
        <v>235</v>
      </c>
      <c r="B82" s="8" t="s">
        <v>236</v>
      </c>
      <c r="C82" s="17">
        <v>301</v>
      </c>
      <c r="D82" s="18">
        <f t="shared" si="309"/>
        <v>5.3156146179401995E-2</v>
      </c>
      <c r="E82" s="18">
        <f t="shared" si="310"/>
        <v>5.3156146179401995E-2</v>
      </c>
      <c r="F82" s="18">
        <f t="shared" si="311"/>
        <v>7.6411960132890366E-2</v>
      </c>
      <c r="G82" s="18">
        <f t="shared" si="312"/>
        <v>4.6511627906976744E-2</v>
      </c>
      <c r="H82" s="18">
        <f t="shared" si="313"/>
        <v>6.6445182724252497E-2</v>
      </c>
      <c r="I82" s="18">
        <f t="shared" si="314"/>
        <v>5.3156146179401995E-2</v>
      </c>
      <c r="J82" s="18">
        <f t="shared" si="315"/>
        <v>6.3122923588039864E-2</v>
      </c>
      <c r="K82" s="18">
        <f t="shared" si="316"/>
        <v>4.9833887043189369E-2</v>
      </c>
      <c r="L82" s="18">
        <f t="shared" si="317"/>
        <v>0.10631229235880399</v>
      </c>
      <c r="M82" s="18">
        <f t="shared" si="318"/>
        <v>6.9767441860465115E-2</v>
      </c>
      <c r="N82" s="18">
        <f t="shared" si="319"/>
        <v>6.9767441860465115E-2</v>
      </c>
      <c r="O82" s="18">
        <f t="shared" si="320"/>
        <v>5.647840531561462E-2</v>
      </c>
      <c r="P82" s="18">
        <f t="shared" si="321"/>
        <v>8.3056478405315617E-2</v>
      </c>
      <c r="Q82" s="18">
        <f t="shared" si="322"/>
        <v>6.3122923588039864E-2</v>
      </c>
      <c r="R82" s="18">
        <f t="shared" si="323"/>
        <v>2.6578073089700997E-2</v>
      </c>
      <c r="S82" s="18">
        <f t="shared" si="324"/>
        <v>6.3122923588039864E-2</v>
      </c>
      <c r="T82" s="18">
        <f t="shared" si="325"/>
        <v>0.19933554817275748</v>
      </c>
      <c r="U82" s="18">
        <f t="shared" si="325"/>
        <v>0.64784053156146182</v>
      </c>
      <c r="V82" s="18">
        <f t="shared" si="325"/>
        <v>0.15282392026578073</v>
      </c>
      <c r="W82" s="17">
        <f t="shared" si="326"/>
        <v>60</v>
      </c>
      <c r="X82" s="17">
        <f t="shared" si="327"/>
        <v>195</v>
      </c>
      <c r="Y82" s="17">
        <f t="shared" si="328"/>
        <v>46</v>
      </c>
      <c r="Z82" s="17">
        <v>6</v>
      </c>
      <c r="AA82" s="17">
        <v>3</v>
      </c>
      <c r="AB82" s="17">
        <v>4</v>
      </c>
      <c r="AC82" s="17">
        <v>2</v>
      </c>
      <c r="AD82" s="17">
        <v>1</v>
      </c>
      <c r="AE82" s="17">
        <v>5</v>
      </c>
      <c r="AF82" s="17">
        <v>3</v>
      </c>
      <c r="AG82" s="17">
        <v>1</v>
      </c>
      <c r="AH82" s="17">
        <v>2</v>
      </c>
      <c r="AI82" s="17">
        <v>5</v>
      </c>
      <c r="AJ82" s="17">
        <v>3</v>
      </c>
      <c r="AK82" s="17">
        <v>6</v>
      </c>
      <c r="AL82" s="17">
        <v>1</v>
      </c>
      <c r="AM82" s="17">
        <v>7</v>
      </c>
      <c r="AN82" s="17">
        <v>6</v>
      </c>
      <c r="AO82" s="17">
        <v>3</v>
      </c>
      <c r="AP82" s="17">
        <v>2</v>
      </c>
      <c r="AQ82" s="17">
        <v>6</v>
      </c>
      <c r="AR82" s="17">
        <v>3</v>
      </c>
      <c r="AS82" s="17">
        <v>0</v>
      </c>
      <c r="AT82" s="17">
        <v>4</v>
      </c>
      <c r="AU82" s="17">
        <v>6</v>
      </c>
      <c r="AV82" s="17">
        <v>4</v>
      </c>
      <c r="AW82" s="17">
        <v>3</v>
      </c>
      <c r="AX82" s="17">
        <v>3</v>
      </c>
      <c r="AY82" s="17">
        <v>5</v>
      </c>
      <c r="AZ82" s="17">
        <v>6</v>
      </c>
      <c r="BA82" s="17">
        <v>2</v>
      </c>
      <c r="BB82" s="17">
        <v>2</v>
      </c>
      <c r="BC82" s="17">
        <v>1</v>
      </c>
      <c r="BD82" s="17">
        <v>3</v>
      </c>
      <c r="BE82" s="17">
        <v>6</v>
      </c>
      <c r="BF82" s="17">
        <v>3</v>
      </c>
      <c r="BG82" s="17">
        <v>4</v>
      </c>
      <c r="BH82" s="17">
        <v>3</v>
      </c>
      <c r="BI82" s="17">
        <v>1</v>
      </c>
      <c r="BJ82" s="17">
        <v>4</v>
      </c>
      <c r="BK82" s="17">
        <v>4</v>
      </c>
      <c r="BL82" s="17">
        <v>3</v>
      </c>
      <c r="BM82" s="17">
        <v>3</v>
      </c>
      <c r="BN82" s="17">
        <v>9</v>
      </c>
      <c r="BO82" s="17">
        <v>7</v>
      </c>
      <c r="BP82" s="17">
        <v>5</v>
      </c>
      <c r="BQ82" s="17">
        <v>2</v>
      </c>
      <c r="BR82" s="17">
        <v>9</v>
      </c>
      <c r="BS82" s="17">
        <v>3</v>
      </c>
      <c r="BT82" s="17">
        <v>4</v>
      </c>
      <c r="BU82" s="17">
        <v>4</v>
      </c>
      <c r="BV82" s="17">
        <v>6</v>
      </c>
      <c r="BW82" s="17">
        <v>4</v>
      </c>
      <c r="BX82" s="17">
        <v>6</v>
      </c>
      <c r="BY82" s="17">
        <v>4</v>
      </c>
      <c r="BZ82" s="17">
        <v>4</v>
      </c>
      <c r="CA82" s="17">
        <v>4</v>
      </c>
      <c r="CB82" s="17">
        <v>3</v>
      </c>
      <c r="CC82" s="17">
        <v>3</v>
      </c>
      <c r="CD82" s="17">
        <v>2</v>
      </c>
      <c r="CE82" s="17">
        <v>3</v>
      </c>
      <c r="CF82" s="17">
        <v>6</v>
      </c>
      <c r="CG82" s="17">
        <v>3</v>
      </c>
      <c r="CH82" s="17">
        <v>5</v>
      </c>
      <c r="CI82" s="17">
        <v>4</v>
      </c>
      <c r="CJ82" s="17">
        <v>3</v>
      </c>
      <c r="CK82" s="17">
        <v>5</v>
      </c>
      <c r="CL82" s="17">
        <v>8</v>
      </c>
      <c r="CM82" s="17">
        <v>6</v>
      </c>
      <c r="CN82" s="17">
        <v>3</v>
      </c>
      <c r="CO82" s="17">
        <v>3</v>
      </c>
      <c r="CP82" s="17">
        <v>5</v>
      </c>
      <c r="CQ82" s="17">
        <v>2</v>
      </c>
      <c r="CR82" s="17">
        <v>2</v>
      </c>
      <c r="CS82" s="17">
        <v>3</v>
      </c>
      <c r="CT82" s="17">
        <v>2</v>
      </c>
      <c r="CU82" s="17">
        <v>1</v>
      </c>
      <c r="CV82" s="17">
        <v>0</v>
      </c>
      <c r="CW82" s="17">
        <v>4</v>
      </c>
      <c r="CX82" s="17">
        <v>1</v>
      </c>
      <c r="CY82" s="17">
        <v>3</v>
      </c>
      <c r="CZ82" s="17">
        <v>2</v>
      </c>
      <c r="DA82" s="17">
        <v>1</v>
      </c>
      <c r="DB82" s="17">
        <v>1</v>
      </c>
      <c r="DC82" s="17">
        <v>2</v>
      </c>
      <c r="DD82" s="17">
        <v>0</v>
      </c>
      <c r="DE82" s="17">
        <v>1</v>
      </c>
      <c r="DF82" s="17">
        <v>1</v>
      </c>
      <c r="DG82" s="17">
        <v>0</v>
      </c>
      <c r="DH82" s="17">
        <v>0</v>
      </c>
      <c r="DI82" s="17">
        <v>0</v>
      </c>
      <c r="DJ82" s="17">
        <v>1</v>
      </c>
      <c r="DK82" s="17">
        <v>1</v>
      </c>
      <c r="DL82" s="17">
        <v>0</v>
      </c>
      <c r="DM82" s="17">
        <v>0</v>
      </c>
      <c r="DN82" s="17">
        <v>0</v>
      </c>
      <c r="DO82" s="17">
        <v>0</v>
      </c>
      <c r="DP82" s="17">
        <v>1</v>
      </c>
      <c r="DQ82" s="17">
        <v>0</v>
      </c>
      <c r="DR82" s="17">
        <v>0</v>
      </c>
      <c r="DS82" s="17">
        <v>0</v>
      </c>
      <c r="DT82" s="17">
        <v>0</v>
      </c>
      <c r="DU82" s="17">
        <v>0</v>
      </c>
      <c r="DV82" s="17">
        <v>0</v>
      </c>
    </row>
    <row r="83" spans="1:126" x14ac:dyDescent="0.3">
      <c r="A83" s="164" t="s">
        <v>237</v>
      </c>
      <c r="B83" s="8" t="s">
        <v>238</v>
      </c>
      <c r="C83" s="17">
        <v>141</v>
      </c>
      <c r="D83" s="18">
        <f t="shared" si="309"/>
        <v>8.5106382978723402E-2</v>
      </c>
      <c r="E83" s="18">
        <f t="shared" si="310"/>
        <v>7.0921985815602842E-2</v>
      </c>
      <c r="F83" s="18">
        <f t="shared" si="311"/>
        <v>9.9290780141843976E-2</v>
      </c>
      <c r="G83" s="18">
        <f t="shared" si="312"/>
        <v>5.6737588652482268E-2</v>
      </c>
      <c r="H83" s="18">
        <f t="shared" si="313"/>
        <v>3.5460992907801421E-2</v>
      </c>
      <c r="I83" s="18">
        <f t="shared" si="314"/>
        <v>2.1276595744680851E-2</v>
      </c>
      <c r="J83" s="18">
        <f t="shared" si="315"/>
        <v>4.2553191489361701E-2</v>
      </c>
      <c r="K83" s="18">
        <f t="shared" si="316"/>
        <v>9.2198581560283682E-2</v>
      </c>
      <c r="L83" s="18">
        <f t="shared" si="317"/>
        <v>9.2198581560283682E-2</v>
      </c>
      <c r="M83" s="18">
        <f t="shared" si="318"/>
        <v>7.0921985815602842E-2</v>
      </c>
      <c r="N83" s="18">
        <f t="shared" si="319"/>
        <v>0.10638297872340426</v>
      </c>
      <c r="O83" s="18">
        <f t="shared" si="320"/>
        <v>4.2553191489361701E-2</v>
      </c>
      <c r="P83" s="18">
        <f t="shared" si="321"/>
        <v>7.0921985815602842E-2</v>
      </c>
      <c r="Q83" s="18">
        <f t="shared" si="322"/>
        <v>7.0921985815602835E-3</v>
      </c>
      <c r="R83" s="18">
        <f t="shared" si="323"/>
        <v>4.2553191489361701E-2</v>
      </c>
      <c r="S83" s="18">
        <f t="shared" si="324"/>
        <v>6.3829787234042548E-2</v>
      </c>
      <c r="T83" s="18">
        <f t="shared" si="325"/>
        <v>0.29078014184397161</v>
      </c>
      <c r="U83" s="18">
        <f t="shared" si="325"/>
        <v>0.5957446808510638</v>
      </c>
      <c r="V83" s="18">
        <f t="shared" si="325"/>
        <v>0.11347517730496454</v>
      </c>
      <c r="W83" s="17">
        <f t="shared" si="326"/>
        <v>41</v>
      </c>
      <c r="X83" s="17">
        <f t="shared" si="327"/>
        <v>84</v>
      </c>
      <c r="Y83" s="17">
        <f t="shared" si="328"/>
        <v>16</v>
      </c>
      <c r="Z83" s="17">
        <v>2</v>
      </c>
      <c r="AA83" s="17">
        <v>4</v>
      </c>
      <c r="AB83" s="17">
        <v>2</v>
      </c>
      <c r="AC83" s="17">
        <v>2</v>
      </c>
      <c r="AD83" s="17">
        <v>2</v>
      </c>
      <c r="AE83" s="17">
        <v>2</v>
      </c>
      <c r="AF83" s="17">
        <v>1</v>
      </c>
      <c r="AG83" s="17">
        <v>5</v>
      </c>
      <c r="AH83" s="17">
        <v>1</v>
      </c>
      <c r="AI83" s="17">
        <v>1</v>
      </c>
      <c r="AJ83" s="17">
        <v>4</v>
      </c>
      <c r="AK83" s="17">
        <v>3</v>
      </c>
      <c r="AL83" s="17">
        <v>2</v>
      </c>
      <c r="AM83" s="17">
        <v>2</v>
      </c>
      <c r="AN83" s="17">
        <v>3</v>
      </c>
      <c r="AO83" s="17">
        <v>4</v>
      </c>
      <c r="AP83" s="17">
        <v>1</v>
      </c>
      <c r="AQ83" s="17">
        <v>1</v>
      </c>
      <c r="AR83" s="17">
        <v>1</v>
      </c>
      <c r="AS83" s="17">
        <v>1</v>
      </c>
      <c r="AT83" s="17">
        <v>1</v>
      </c>
      <c r="AU83" s="17">
        <v>1</v>
      </c>
      <c r="AV83" s="17">
        <v>1</v>
      </c>
      <c r="AW83" s="17">
        <v>0</v>
      </c>
      <c r="AX83" s="17">
        <v>2</v>
      </c>
      <c r="AY83" s="17">
        <v>0</v>
      </c>
      <c r="AZ83" s="17">
        <v>1</v>
      </c>
      <c r="BA83" s="17">
        <v>0</v>
      </c>
      <c r="BB83" s="17">
        <v>2</v>
      </c>
      <c r="BC83" s="17">
        <v>0</v>
      </c>
      <c r="BD83" s="17">
        <v>0</v>
      </c>
      <c r="BE83" s="17">
        <v>4</v>
      </c>
      <c r="BF83" s="17">
        <v>1</v>
      </c>
      <c r="BG83" s="17">
        <v>0</v>
      </c>
      <c r="BH83" s="17">
        <v>1</v>
      </c>
      <c r="BI83" s="17">
        <v>1</v>
      </c>
      <c r="BJ83" s="17">
        <v>2</v>
      </c>
      <c r="BK83" s="17">
        <v>3</v>
      </c>
      <c r="BL83" s="17">
        <v>3</v>
      </c>
      <c r="BM83" s="17">
        <v>4</v>
      </c>
      <c r="BN83" s="17">
        <v>2</v>
      </c>
      <c r="BO83" s="17">
        <v>4</v>
      </c>
      <c r="BP83" s="17">
        <v>0</v>
      </c>
      <c r="BQ83" s="17">
        <v>6</v>
      </c>
      <c r="BR83" s="17">
        <v>1</v>
      </c>
      <c r="BS83" s="17">
        <v>2</v>
      </c>
      <c r="BT83" s="17">
        <v>1</v>
      </c>
      <c r="BU83" s="17">
        <v>3</v>
      </c>
      <c r="BV83" s="17">
        <v>0</v>
      </c>
      <c r="BW83" s="17">
        <v>4</v>
      </c>
      <c r="BX83" s="17">
        <v>2</v>
      </c>
      <c r="BY83" s="17">
        <v>4</v>
      </c>
      <c r="BZ83" s="17">
        <v>1</v>
      </c>
      <c r="CA83" s="17">
        <v>3</v>
      </c>
      <c r="CB83" s="17">
        <v>5</v>
      </c>
      <c r="CC83" s="17">
        <v>1</v>
      </c>
      <c r="CD83" s="17">
        <v>2</v>
      </c>
      <c r="CE83" s="17">
        <v>2</v>
      </c>
      <c r="CF83" s="17">
        <v>1</v>
      </c>
      <c r="CG83" s="17">
        <v>0</v>
      </c>
      <c r="CH83" s="17">
        <v>1</v>
      </c>
      <c r="CI83" s="17">
        <v>0</v>
      </c>
      <c r="CJ83" s="17">
        <v>4</v>
      </c>
      <c r="CK83" s="17">
        <v>2</v>
      </c>
      <c r="CL83" s="17">
        <v>3</v>
      </c>
      <c r="CM83" s="17">
        <v>0</v>
      </c>
      <c r="CN83" s="17">
        <v>1</v>
      </c>
      <c r="CO83" s="17">
        <v>0</v>
      </c>
      <c r="CP83" s="17">
        <v>0</v>
      </c>
      <c r="CQ83" s="17">
        <v>0</v>
      </c>
      <c r="CR83" s="17">
        <v>0</v>
      </c>
      <c r="CS83" s="17">
        <v>2</v>
      </c>
      <c r="CT83" s="17">
        <v>4</v>
      </c>
      <c r="CU83" s="17">
        <v>0</v>
      </c>
      <c r="CV83" s="17">
        <v>0</v>
      </c>
      <c r="CW83" s="17">
        <v>2</v>
      </c>
      <c r="CX83" s="17">
        <v>0</v>
      </c>
      <c r="CY83" s="17">
        <v>0</v>
      </c>
      <c r="CZ83" s="17">
        <v>1</v>
      </c>
      <c r="DA83" s="17">
        <v>2</v>
      </c>
      <c r="DB83" s="17">
        <v>1</v>
      </c>
      <c r="DC83" s="17">
        <v>1</v>
      </c>
      <c r="DD83" s="17">
        <v>1</v>
      </c>
      <c r="DE83" s="17">
        <v>0</v>
      </c>
      <c r="DF83" s="17">
        <v>0</v>
      </c>
      <c r="DG83" s="17">
        <v>0</v>
      </c>
      <c r="DH83" s="17">
        <v>0</v>
      </c>
      <c r="DI83" s="17">
        <v>1</v>
      </c>
      <c r="DJ83" s="17">
        <v>0</v>
      </c>
      <c r="DK83" s="17">
        <v>0</v>
      </c>
      <c r="DL83" s="17">
        <v>0</v>
      </c>
      <c r="DM83" s="17">
        <v>0</v>
      </c>
      <c r="DN83" s="17">
        <v>0</v>
      </c>
      <c r="DO83" s="17">
        <v>0</v>
      </c>
      <c r="DP83" s="17">
        <v>0</v>
      </c>
      <c r="DQ83" s="17">
        <v>0</v>
      </c>
      <c r="DR83" s="17">
        <v>0</v>
      </c>
      <c r="DS83" s="17">
        <v>0</v>
      </c>
      <c r="DT83" s="17">
        <v>0</v>
      </c>
      <c r="DU83" s="17">
        <v>0</v>
      </c>
      <c r="DV83" s="17">
        <v>0</v>
      </c>
    </row>
    <row r="84" spans="1:126" x14ac:dyDescent="0.3">
      <c r="A84" s="164" t="s">
        <v>239</v>
      </c>
      <c r="B84" s="8" t="s">
        <v>240</v>
      </c>
      <c r="C84" s="17">
        <v>1507</v>
      </c>
      <c r="D84" s="18">
        <f t="shared" si="309"/>
        <v>3.7823490378234903E-2</v>
      </c>
      <c r="E84" s="18">
        <f t="shared" si="310"/>
        <v>3.5832780358327807E-2</v>
      </c>
      <c r="F84" s="18">
        <f t="shared" si="311"/>
        <v>4.9767750497677503E-2</v>
      </c>
      <c r="G84" s="18">
        <f t="shared" si="312"/>
        <v>5.2422030524220307E-2</v>
      </c>
      <c r="H84" s="18">
        <f t="shared" si="313"/>
        <v>3.3842070338420703E-2</v>
      </c>
      <c r="I84" s="18">
        <f t="shared" si="314"/>
        <v>2.9197080291970802E-2</v>
      </c>
      <c r="J84" s="18">
        <f t="shared" si="315"/>
        <v>2.5879230258792303E-2</v>
      </c>
      <c r="K84" s="18">
        <f t="shared" si="316"/>
        <v>5.2422030524220307E-2</v>
      </c>
      <c r="L84" s="18">
        <f t="shared" si="317"/>
        <v>5.9721300597213006E-2</v>
      </c>
      <c r="M84" s="18">
        <f t="shared" si="318"/>
        <v>7.6310550763105514E-2</v>
      </c>
      <c r="N84" s="18">
        <f t="shared" si="319"/>
        <v>6.9674850696748503E-2</v>
      </c>
      <c r="O84" s="18">
        <f t="shared" si="320"/>
        <v>7.6974120769741208E-2</v>
      </c>
      <c r="P84" s="18">
        <f t="shared" si="321"/>
        <v>0.10816191108161911</v>
      </c>
      <c r="Q84" s="18">
        <f t="shared" si="322"/>
        <v>0.10086264100862641</v>
      </c>
      <c r="R84" s="18">
        <f t="shared" si="323"/>
        <v>6.3702720637027213E-2</v>
      </c>
      <c r="S84" s="18">
        <f t="shared" si="324"/>
        <v>0.12740544127405443</v>
      </c>
      <c r="T84" s="18">
        <f t="shared" si="325"/>
        <v>0.14797611147976111</v>
      </c>
      <c r="U84" s="18">
        <f t="shared" si="325"/>
        <v>0.56005308560053091</v>
      </c>
      <c r="V84" s="18">
        <f t="shared" si="325"/>
        <v>0.29197080291970801</v>
      </c>
      <c r="W84" s="17">
        <f t="shared" si="326"/>
        <v>223</v>
      </c>
      <c r="X84" s="17">
        <f t="shared" si="327"/>
        <v>844</v>
      </c>
      <c r="Y84" s="17">
        <f t="shared" si="328"/>
        <v>440</v>
      </c>
      <c r="Z84" s="17">
        <v>12</v>
      </c>
      <c r="AA84" s="17">
        <v>10</v>
      </c>
      <c r="AB84" s="17">
        <v>13</v>
      </c>
      <c r="AC84" s="17">
        <v>12</v>
      </c>
      <c r="AD84" s="17">
        <v>10</v>
      </c>
      <c r="AE84" s="17">
        <v>10</v>
      </c>
      <c r="AF84" s="17">
        <v>10</v>
      </c>
      <c r="AG84" s="17">
        <v>12</v>
      </c>
      <c r="AH84" s="17">
        <v>14</v>
      </c>
      <c r="AI84" s="17">
        <v>8</v>
      </c>
      <c r="AJ84" s="17">
        <v>14</v>
      </c>
      <c r="AK84" s="17">
        <v>16</v>
      </c>
      <c r="AL84" s="17">
        <v>15</v>
      </c>
      <c r="AM84" s="17">
        <v>17</v>
      </c>
      <c r="AN84" s="17">
        <v>13</v>
      </c>
      <c r="AO84" s="17">
        <v>20</v>
      </c>
      <c r="AP84" s="17">
        <v>17</v>
      </c>
      <c r="AQ84" s="17">
        <v>21</v>
      </c>
      <c r="AR84" s="17">
        <v>14</v>
      </c>
      <c r="AS84" s="17">
        <v>7</v>
      </c>
      <c r="AT84" s="17">
        <v>11</v>
      </c>
      <c r="AU84" s="17">
        <v>13</v>
      </c>
      <c r="AV84" s="17">
        <v>6</v>
      </c>
      <c r="AW84" s="17">
        <v>11</v>
      </c>
      <c r="AX84" s="17">
        <v>10</v>
      </c>
      <c r="AY84" s="17">
        <v>6</v>
      </c>
      <c r="AZ84" s="17">
        <v>10</v>
      </c>
      <c r="BA84" s="17">
        <v>12</v>
      </c>
      <c r="BB84" s="17">
        <v>6</v>
      </c>
      <c r="BC84" s="17">
        <v>10</v>
      </c>
      <c r="BD84" s="17">
        <v>6</v>
      </c>
      <c r="BE84" s="17">
        <v>11</v>
      </c>
      <c r="BF84" s="17">
        <v>11</v>
      </c>
      <c r="BG84" s="17">
        <v>6</v>
      </c>
      <c r="BH84" s="17">
        <v>5</v>
      </c>
      <c r="BI84" s="17">
        <v>18</v>
      </c>
      <c r="BJ84" s="17">
        <v>14</v>
      </c>
      <c r="BK84" s="17">
        <v>16</v>
      </c>
      <c r="BL84" s="17">
        <v>13</v>
      </c>
      <c r="BM84" s="17">
        <v>18</v>
      </c>
      <c r="BN84" s="17">
        <v>12</v>
      </c>
      <c r="BO84" s="17">
        <v>21</v>
      </c>
      <c r="BP84" s="17">
        <v>22</v>
      </c>
      <c r="BQ84" s="17">
        <v>17</v>
      </c>
      <c r="BR84" s="17">
        <v>18</v>
      </c>
      <c r="BS84" s="17">
        <v>27</v>
      </c>
      <c r="BT84" s="17">
        <v>19</v>
      </c>
      <c r="BU84" s="17">
        <v>28</v>
      </c>
      <c r="BV84" s="17">
        <v>23</v>
      </c>
      <c r="BW84" s="17">
        <v>18</v>
      </c>
      <c r="BX84" s="17">
        <v>22</v>
      </c>
      <c r="BY84" s="17">
        <v>16</v>
      </c>
      <c r="BZ84" s="17">
        <v>25</v>
      </c>
      <c r="CA84" s="17">
        <v>19</v>
      </c>
      <c r="CB84" s="17">
        <v>23</v>
      </c>
      <c r="CC84" s="17">
        <v>26</v>
      </c>
      <c r="CD84" s="17">
        <v>21</v>
      </c>
      <c r="CE84" s="17">
        <v>17</v>
      </c>
      <c r="CF84" s="17">
        <v>27</v>
      </c>
      <c r="CG84" s="17">
        <v>25</v>
      </c>
      <c r="CH84" s="17">
        <v>18</v>
      </c>
      <c r="CI84" s="17">
        <v>20</v>
      </c>
      <c r="CJ84" s="17">
        <v>30</v>
      </c>
      <c r="CK84" s="17">
        <v>42</v>
      </c>
      <c r="CL84" s="17">
        <v>53</v>
      </c>
      <c r="CM84" s="17">
        <v>35</v>
      </c>
      <c r="CN84" s="17">
        <v>31</v>
      </c>
      <c r="CO84" s="17">
        <v>33</v>
      </c>
      <c r="CP84" s="17">
        <v>21</v>
      </c>
      <c r="CQ84" s="17">
        <v>32</v>
      </c>
      <c r="CR84" s="17">
        <v>20</v>
      </c>
      <c r="CS84" s="17">
        <v>22</v>
      </c>
      <c r="CT84" s="17">
        <v>22</v>
      </c>
      <c r="CU84" s="17">
        <v>16</v>
      </c>
      <c r="CV84" s="17">
        <v>16</v>
      </c>
      <c r="CW84" s="17">
        <v>21</v>
      </c>
      <c r="CX84" s="17">
        <v>23</v>
      </c>
      <c r="CY84" s="17">
        <v>16</v>
      </c>
      <c r="CZ84" s="17">
        <v>17</v>
      </c>
      <c r="DA84" s="17">
        <v>19</v>
      </c>
      <c r="DB84" s="17">
        <v>16</v>
      </c>
      <c r="DC84" s="17">
        <v>16</v>
      </c>
      <c r="DD84" s="17">
        <v>9</v>
      </c>
      <c r="DE84" s="17">
        <v>11</v>
      </c>
      <c r="DF84" s="17">
        <v>13</v>
      </c>
      <c r="DG84" s="17">
        <v>8</v>
      </c>
      <c r="DH84" s="17">
        <v>5</v>
      </c>
      <c r="DI84" s="17">
        <v>1</v>
      </c>
      <c r="DJ84" s="17">
        <v>5</v>
      </c>
      <c r="DK84" s="17">
        <v>4</v>
      </c>
      <c r="DL84" s="17">
        <v>2</v>
      </c>
      <c r="DM84" s="17">
        <v>4</v>
      </c>
      <c r="DN84" s="17">
        <v>1</v>
      </c>
      <c r="DO84" s="17">
        <v>0</v>
      </c>
      <c r="DP84" s="17">
        <v>0</v>
      </c>
      <c r="DQ84" s="17">
        <v>1</v>
      </c>
      <c r="DR84" s="17">
        <v>0</v>
      </c>
      <c r="DS84" s="17">
        <v>0</v>
      </c>
      <c r="DT84" s="17">
        <v>0</v>
      </c>
      <c r="DU84" s="17">
        <v>0</v>
      </c>
      <c r="DV84" s="17">
        <v>0</v>
      </c>
    </row>
    <row r="85" spans="1:126" x14ac:dyDescent="0.3">
      <c r="A85" s="164" t="s">
        <v>241</v>
      </c>
      <c r="B85" s="8" t="s">
        <v>242</v>
      </c>
      <c r="C85" s="17">
        <v>2906</v>
      </c>
      <c r="D85" s="18">
        <f t="shared" ref="D85:D86" si="329">SUM(Z85:AD85)/C85</f>
        <v>5.953200275292498E-2</v>
      </c>
      <c r="E85" s="18">
        <f t="shared" ref="E85:E86" si="330">SUM(AE85:AI85)/C85</f>
        <v>6.125258086717137E-2</v>
      </c>
      <c r="F85" s="18">
        <f t="shared" ref="F85:F86" si="331">SUM(AJ85:AN85)/C85</f>
        <v>7.2264280798348249E-2</v>
      </c>
      <c r="G85" s="18">
        <f t="shared" ref="G85:G86" si="332">SUM(AO85:AS85)/C85</f>
        <v>8.155540261527873E-2</v>
      </c>
      <c r="H85" s="18">
        <f t="shared" ref="H85:H86" si="333">SUM(AT85:AX85)/C85</f>
        <v>6.0220233998623536E-2</v>
      </c>
      <c r="I85" s="18">
        <f t="shared" ref="I85:I86" si="334">SUM(AY85:BC85)/C85</f>
        <v>5.47143840330351E-2</v>
      </c>
      <c r="J85" s="18">
        <f t="shared" ref="J85:J86" si="335">SUM(BD85:BH85)/C85</f>
        <v>5.8155540261527874E-2</v>
      </c>
      <c r="K85" s="18">
        <f t="shared" ref="K85:K86" si="336">SUM(BI85:BM85)/C85</f>
        <v>6.5381968341362701E-2</v>
      </c>
      <c r="L85" s="18">
        <f t="shared" ref="L85:L86" si="337">SUM(BN85:BR85)/C85</f>
        <v>8.327598072952512E-2</v>
      </c>
      <c r="M85" s="18">
        <f t="shared" ref="M85:M86" si="338">SUM(BS85:BW85)/C85</f>
        <v>9.0158293186510668E-2</v>
      </c>
      <c r="N85" s="18">
        <f t="shared" ref="N85:N86" si="339">SUM(BX85:CB85)/C85</f>
        <v>7.2264280798348249E-2</v>
      </c>
      <c r="O85" s="18">
        <f t="shared" ref="O85:O86" si="340">SUM(CC85:CG85)/C85</f>
        <v>5.9876118375774258E-2</v>
      </c>
      <c r="P85" s="18">
        <f t="shared" ref="P85:P86" si="341">SUM(CH85:CL85)/C85</f>
        <v>5.5058499655884378E-2</v>
      </c>
      <c r="Q85" s="18">
        <f t="shared" ref="Q85:Q86" si="342">SUM(CM85:CQ85)/C85</f>
        <v>3.4411562284927734E-2</v>
      </c>
      <c r="R85" s="18">
        <f t="shared" ref="R85:R86" si="343">SUM(CR85:CV85)/C85</f>
        <v>3.750860289057123E-2</v>
      </c>
      <c r="S85" s="18">
        <f t="shared" ref="S85:S86" si="344">SUM(CW85:DV85)/C85</f>
        <v>5.4370268410185822E-2</v>
      </c>
      <c r="T85" s="18">
        <f t="shared" ref="T85:V86" si="345">W85/$C85</f>
        <v>0.22505161734342738</v>
      </c>
      <c r="U85" s="18">
        <f t="shared" si="345"/>
        <v>0.64865794907088781</v>
      </c>
      <c r="V85" s="18">
        <f t="shared" si="345"/>
        <v>0.12629043358568479</v>
      </c>
      <c r="W85" s="17">
        <f t="shared" ref="W85:W86" si="346">SUM(Z85:AP85)</f>
        <v>654</v>
      </c>
      <c r="X85" s="17">
        <f t="shared" ref="X85:X86" si="347">SUM(AQ85:CL85)</f>
        <v>1885</v>
      </c>
      <c r="Y85" s="17">
        <f t="shared" ref="Y85:Y86" si="348">SUM(CM85:DV85)</f>
        <v>367</v>
      </c>
      <c r="Z85" s="17">
        <v>38</v>
      </c>
      <c r="AA85" s="17">
        <v>39</v>
      </c>
      <c r="AB85" s="17">
        <v>34</v>
      </c>
      <c r="AC85" s="17">
        <v>30</v>
      </c>
      <c r="AD85" s="17">
        <v>32</v>
      </c>
      <c r="AE85" s="17">
        <v>28</v>
      </c>
      <c r="AF85" s="17">
        <v>37</v>
      </c>
      <c r="AG85" s="17">
        <v>47</v>
      </c>
      <c r="AH85" s="17">
        <v>30</v>
      </c>
      <c r="AI85" s="17">
        <v>36</v>
      </c>
      <c r="AJ85" s="17">
        <v>37</v>
      </c>
      <c r="AK85" s="17">
        <v>39</v>
      </c>
      <c r="AL85" s="17">
        <v>48</v>
      </c>
      <c r="AM85" s="17">
        <v>46</v>
      </c>
      <c r="AN85" s="17">
        <v>40</v>
      </c>
      <c r="AO85" s="17">
        <v>53</v>
      </c>
      <c r="AP85" s="17">
        <v>40</v>
      </c>
      <c r="AQ85" s="17">
        <v>43</v>
      </c>
      <c r="AR85" s="17">
        <v>57</v>
      </c>
      <c r="AS85" s="17">
        <v>44</v>
      </c>
      <c r="AT85" s="17">
        <v>35</v>
      </c>
      <c r="AU85" s="17">
        <v>33</v>
      </c>
      <c r="AV85" s="17">
        <v>33</v>
      </c>
      <c r="AW85" s="17">
        <v>34</v>
      </c>
      <c r="AX85" s="17">
        <v>40</v>
      </c>
      <c r="AY85" s="17">
        <v>31</v>
      </c>
      <c r="AZ85" s="17">
        <v>29</v>
      </c>
      <c r="BA85" s="17">
        <v>30</v>
      </c>
      <c r="BB85" s="17">
        <v>32</v>
      </c>
      <c r="BC85" s="17">
        <v>37</v>
      </c>
      <c r="BD85" s="17">
        <v>34</v>
      </c>
      <c r="BE85" s="17">
        <v>33</v>
      </c>
      <c r="BF85" s="17">
        <v>31</v>
      </c>
      <c r="BG85" s="17">
        <v>32</v>
      </c>
      <c r="BH85" s="17">
        <v>39</v>
      </c>
      <c r="BI85" s="17">
        <v>33</v>
      </c>
      <c r="BJ85" s="17">
        <v>28</v>
      </c>
      <c r="BK85" s="17">
        <v>45</v>
      </c>
      <c r="BL85" s="17">
        <v>35</v>
      </c>
      <c r="BM85" s="17">
        <v>49</v>
      </c>
      <c r="BN85" s="17">
        <v>39</v>
      </c>
      <c r="BO85" s="17">
        <v>50</v>
      </c>
      <c r="BP85" s="17">
        <v>47</v>
      </c>
      <c r="BQ85" s="17">
        <v>48</v>
      </c>
      <c r="BR85" s="17">
        <v>58</v>
      </c>
      <c r="BS85" s="17">
        <v>51</v>
      </c>
      <c r="BT85" s="17">
        <v>44</v>
      </c>
      <c r="BU85" s="17">
        <v>66</v>
      </c>
      <c r="BV85" s="17">
        <v>46</v>
      </c>
      <c r="BW85" s="17">
        <v>55</v>
      </c>
      <c r="BX85" s="17">
        <v>56</v>
      </c>
      <c r="BY85" s="17">
        <v>44</v>
      </c>
      <c r="BZ85" s="17">
        <v>41</v>
      </c>
      <c r="CA85" s="17">
        <v>33</v>
      </c>
      <c r="CB85" s="17">
        <v>36</v>
      </c>
      <c r="CC85" s="17">
        <v>32</v>
      </c>
      <c r="CD85" s="17">
        <v>35</v>
      </c>
      <c r="CE85" s="17">
        <v>31</v>
      </c>
      <c r="CF85" s="17">
        <v>37</v>
      </c>
      <c r="CG85" s="17">
        <v>39</v>
      </c>
      <c r="CH85" s="17">
        <v>34</v>
      </c>
      <c r="CI85" s="17">
        <v>27</v>
      </c>
      <c r="CJ85" s="17">
        <v>32</v>
      </c>
      <c r="CK85" s="17">
        <v>32</v>
      </c>
      <c r="CL85" s="17">
        <v>35</v>
      </c>
      <c r="CM85" s="17">
        <v>31</v>
      </c>
      <c r="CN85" s="17">
        <v>14</v>
      </c>
      <c r="CO85" s="17">
        <v>30</v>
      </c>
      <c r="CP85" s="17">
        <v>13</v>
      </c>
      <c r="CQ85" s="17">
        <v>12</v>
      </c>
      <c r="CR85" s="17">
        <v>24</v>
      </c>
      <c r="CS85" s="17">
        <v>12</v>
      </c>
      <c r="CT85" s="17">
        <v>19</v>
      </c>
      <c r="CU85" s="17">
        <v>28</v>
      </c>
      <c r="CV85" s="17">
        <v>26</v>
      </c>
      <c r="CW85" s="17">
        <v>13</v>
      </c>
      <c r="CX85" s="17">
        <v>18</v>
      </c>
      <c r="CY85" s="17">
        <v>10</v>
      </c>
      <c r="CZ85" s="17">
        <v>18</v>
      </c>
      <c r="DA85" s="17">
        <v>14</v>
      </c>
      <c r="DB85" s="17">
        <v>15</v>
      </c>
      <c r="DC85" s="17">
        <v>6</v>
      </c>
      <c r="DD85" s="17">
        <v>11</v>
      </c>
      <c r="DE85" s="17">
        <v>6</v>
      </c>
      <c r="DF85" s="17">
        <v>4</v>
      </c>
      <c r="DG85" s="17">
        <v>10</v>
      </c>
      <c r="DH85" s="17">
        <v>6</v>
      </c>
      <c r="DI85" s="17">
        <v>4</v>
      </c>
      <c r="DJ85" s="17">
        <v>6</v>
      </c>
      <c r="DK85" s="17">
        <v>4</v>
      </c>
      <c r="DL85" s="17">
        <v>3</v>
      </c>
      <c r="DM85" s="17">
        <v>6</v>
      </c>
      <c r="DN85" s="17">
        <v>1</v>
      </c>
      <c r="DO85" s="17">
        <v>1</v>
      </c>
      <c r="DP85" s="17">
        <v>1</v>
      </c>
      <c r="DQ85" s="17">
        <v>1</v>
      </c>
      <c r="DR85" s="17">
        <v>0</v>
      </c>
      <c r="DS85" s="17">
        <v>0</v>
      </c>
      <c r="DT85" s="17">
        <v>0</v>
      </c>
      <c r="DU85" s="17">
        <v>0</v>
      </c>
      <c r="DV85" s="17">
        <v>0</v>
      </c>
    </row>
    <row r="86" spans="1:126" x14ac:dyDescent="0.3">
      <c r="A86" s="164" t="s">
        <v>243</v>
      </c>
      <c r="B86" s="8" t="s">
        <v>244</v>
      </c>
      <c r="C86" s="17">
        <v>246</v>
      </c>
      <c r="D86" s="18">
        <f t="shared" si="329"/>
        <v>6.910569105691057E-2</v>
      </c>
      <c r="E86" s="18">
        <f t="shared" si="330"/>
        <v>4.878048780487805E-2</v>
      </c>
      <c r="F86" s="18">
        <f t="shared" si="331"/>
        <v>6.5040650406504072E-2</v>
      </c>
      <c r="G86" s="18">
        <f t="shared" si="332"/>
        <v>5.6910569105691054E-2</v>
      </c>
      <c r="H86" s="18">
        <f t="shared" si="333"/>
        <v>4.065040650406504E-2</v>
      </c>
      <c r="I86" s="18">
        <f t="shared" si="334"/>
        <v>3.2520325203252036E-2</v>
      </c>
      <c r="J86" s="18">
        <f t="shared" si="335"/>
        <v>3.2520325203252036E-2</v>
      </c>
      <c r="K86" s="18">
        <f t="shared" si="336"/>
        <v>2.032520325203252E-2</v>
      </c>
      <c r="L86" s="18">
        <f t="shared" si="337"/>
        <v>8.1300813008130079E-2</v>
      </c>
      <c r="M86" s="18">
        <f t="shared" si="338"/>
        <v>8.1300813008130079E-2</v>
      </c>
      <c r="N86" s="18">
        <f t="shared" si="339"/>
        <v>6.910569105691057E-2</v>
      </c>
      <c r="O86" s="18">
        <f t="shared" si="340"/>
        <v>6.5040650406504072E-2</v>
      </c>
      <c r="P86" s="18">
        <f t="shared" si="341"/>
        <v>0.12195121951219512</v>
      </c>
      <c r="Q86" s="18">
        <f t="shared" si="342"/>
        <v>6.910569105691057E-2</v>
      </c>
      <c r="R86" s="18">
        <f t="shared" si="343"/>
        <v>5.6910569105691054E-2</v>
      </c>
      <c r="S86" s="18">
        <f t="shared" si="344"/>
        <v>8.943089430894309E-2</v>
      </c>
      <c r="T86" s="18">
        <f t="shared" si="345"/>
        <v>0.2073170731707317</v>
      </c>
      <c r="U86" s="18">
        <f t="shared" si="345"/>
        <v>0.57723577235772361</v>
      </c>
      <c r="V86" s="18">
        <f t="shared" si="345"/>
        <v>0.21544715447154472</v>
      </c>
      <c r="W86" s="17">
        <f t="shared" si="346"/>
        <v>51</v>
      </c>
      <c r="X86" s="17">
        <f t="shared" si="347"/>
        <v>142</v>
      </c>
      <c r="Y86" s="17">
        <f t="shared" si="348"/>
        <v>53</v>
      </c>
      <c r="Z86" s="17">
        <v>5</v>
      </c>
      <c r="AA86" s="17">
        <v>1</v>
      </c>
      <c r="AB86" s="17">
        <v>7</v>
      </c>
      <c r="AC86" s="17">
        <v>3</v>
      </c>
      <c r="AD86" s="17">
        <v>1</v>
      </c>
      <c r="AE86" s="17">
        <v>4</v>
      </c>
      <c r="AF86" s="17">
        <v>4</v>
      </c>
      <c r="AG86" s="17">
        <v>0</v>
      </c>
      <c r="AH86" s="17">
        <v>2</v>
      </c>
      <c r="AI86" s="17">
        <v>2</v>
      </c>
      <c r="AJ86" s="17">
        <v>1</v>
      </c>
      <c r="AK86" s="17">
        <v>2</v>
      </c>
      <c r="AL86" s="17">
        <v>3</v>
      </c>
      <c r="AM86" s="17">
        <v>5</v>
      </c>
      <c r="AN86" s="17">
        <v>5</v>
      </c>
      <c r="AO86" s="17">
        <v>2</v>
      </c>
      <c r="AP86" s="17">
        <v>4</v>
      </c>
      <c r="AQ86" s="17">
        <v>3</v>
      </c>
      <c r="AR86" s="17">
        <v>3</v>
      </c>
      <c r="AS86" s="17">
        <v>2</v>
      </c>
      <c r="AT86" s="17">
        <v>2</v>
      </c>
      <c r="AU86" s="17">
        <v>0</v>
      </c>
      <c r="AV86" s="17">
        <v>3</v>
      </c>
      <c r="AW86" s="17">
        <v>3</v>
      </c>
      <c r="AX86" s="17">
        <v>2</v>
      </c>
      <c r="AY86" s="17">
        <v>2</v>
      </c>
      <c r="AZ86" s="17">
        <v>0</v>
      </c>
      <c r="BA86" s="17">
        <v>2</v>
      </c>
      <c r="BB86" s="17">
        <v>0</v>
      </c>
      <c r="BC86" s="17">
        <v>4</v>
      </c>
      <c r="BD86" s="17">
        <v>2</v>
      </c>
      <c r="BE86" s="17">
        <v>3</v>
      </c>
      <c r="BF86" s="17">
        <v>1</v>
      </c>
      <c r="BG86" s="17">
        <v>2</v>
      </c>
      <c r="BH86" s="17">
        <v>0</v>
      </c>
      <c r="BI86" s="17">
        <v>1</v>
      </c>
      <c r="BJ86" s="17">
        <v>2</v>
      </c>
      <c r="BK86" s="17">
        <v>1</v>
      </c>
      <c r="BL86" s="17">
        <v>0</v>
      </c>
      <c r="BM86" s="17">
        <v>1</v>
      </c>
      <c r="BN86" s="17">
        <v>6</v>
      </c>
      <c r="BO86" s="17">
        <v>3</v>
      </c>
      <c r="BP86" s="17">
        <v>2</v>
      </c>
      <c r="BQ86" s="17">
        <v>4</v>
      </c>
      <c r="BR86" s="17">
        <v>5</v>
      </c>
      <c r="BS86" s="17">
        <v>3</v>
      </c>
      <c r="BT86" s="17">
        <v>5</v>
      </c>
      <c r="BU86" s="17">
        <v>5</v>
      </c>
      <c r="BV86" s="17">
        <v>2</v>
      </c>
      <c r="BW86" s="17">
        <v>5</v>
      </c>
      <c r="BX86" s="17">
        <v>4</v>
      </c>
      <c r="BY86" s="17">
        <v>3</v>
      </c>
      <c r="BZ86" s="17">
        <v>4</v>
      </c>
      <c r="CA86" s="17">
        <v>4</v>
      </c>
      <c r="CB86" s="17">
        <v>2</v>
      </c>
      <c r="CC86" s="17">
        <v>2</v>
      </c>
      <c r="CD86" s="17">
        <v>1</v>
      </c>
      <c r="CE86" s="17">
        <v>4</v>
      </c>
      <c r="CF86" s="17">
        <v>5</v>
      </c>
      <c r="CG86" s="17">
        <v>4</v>
      </c>
      <c r="CH86" s="17">
        <v>6</v>
      </c>
      <c r="CI86" s="17">
        <v>5</v>
      </c>
      <c r="CJ86" s="17">
        <v>7</v>
      </c>
      <c r="CK86" s="17">
        <v>5</v>
      </c>
      <c r="CL86" s="17">
        <v>7</v>
      </c>
      <c r="CM86" s="17">
        <v>4</v>
      </c>
      <c r="CN86" s="17">
        <v>1</v>
      </c>
      <c r="CO86" s="17">
        <v>4</v>
      </c>
      <c r="CP86" s="17">
        <v>5</v>
      </c>
      <c r="CQ86" s="17">
        <v>3</v>
      </c>
      <c r="CR86" s="17">
        <v>0</v>
      </c>
      <c r="CS86" s="17">
        <v>3</v>
      </c>
      <c r="CT86" s="17">
        <v>5</v>
      </c>
      <c r="CU86" s="17">
        <v>2</v>
      </c>
      <c r="CV86" s="17">
        <v>4</v>
      </c>
      <c r="CW86" s="17">
        <v>1</v>
      </c>
      <c r="CX86" s="17">
        <v>6</v>
      </c>
      <c r="CY86" s="17">
        <v>4</v>
      </c>
      <c r="CZ86" s="17">
        <v>1</v>
      </c>
      <c r="DA86" s="17">
        <v>0</v>
      </c>
      <c r="DB86" s="17">
        <v>1</v>
      </c>
      <c r="DC86" s="17">
        <v>1</v>
      </c>
      <c r="DD86" s="17">
        <v>1</v>
      </c>
      <c r="DE86" s="17">
        <v>3</v>
      </c>
      <c r="DF86" s="17">
        <v>3</v>
      </c>
      <c r="DG86" s="17">
        <v>0</v>
      </c>
      <c r="DH86" s="17">
        <v>0</v>
      </c>
      <c r="DI86" s="17">
        <v>0</v>
      </c>
      <c r="DJ86" s="17">
        <v>0</v>
      </c>
      <c r="DK86" s="17">
        <v>0</v>
      </c>
      <c r="DL86" s="17">
        <v>0</v>
      </c>
      <c r="DM86" s="17">
        <v>1</v>
      </c>
      <c r="DN86" s="17">
        <v>0</v>
      </c>
      <c r="DO86" s="17">
        <v>0</v>
      </c>
      <c r="DP86" s="17">
        <v>0</v>
      </c>
      <c r="DQ86" s="17">
        <v>0</v>
      </c>
      <c r="DR86" s="17">
        <v>0</v>
      </c>
      <c r="DS86" s="17">
        <v>0</v>
      </c>
      <c r="DT86" s="17">
        <v>0</v>
      </c>
      <c r="DU86" s="17">
        <v>0</v>
      </c>
      <c r="DV86" s="17">
        <v>0</v>
      </c>
    </row>
    <row r="87" spans="1:126" x14ac:dyDescent="0.3">
      <c r="A87" s="164" t="s">
        <v>245</v>
      </c>
      <c r="B87" s="8" t="s">
        <v>246</v>
      </c>
      <c r="C87" s="17">
        <v>2057</v>
      </c>
      <c r="D87" s="18">
        <f>SUM(Z87:AD87)/C87</f>
        <v>4.3266893534273217E-2</v>
      </c>
      <c r="E87" s="18">
        <f>SUM(AE87:AI87)/C87</f>
        <v>4.4239183276616433E-2</v>
      </c>
      <c r="F87" s="18">
        <f>SUM(AJ87:AN87)/C87</f>
        <v>5.9309674282936313E-2</v>
      </c>
      <c r="G87" s="18">
        <f>SUM(AO87:AS87)/C87</f>
        <v>6.174039863879436E-2</v>
      </c>
      <c r="H87" s="18">
        <f>SUM(AT87:AX87)/C87</f>
        <v>3.5488575595527469E-2</v>
      </c>
      <c r="I87" s="18">
        <f>SUM(AY87:BC87)/C87</f>
        <v>3.7433155080213901E-2</v>
      </c>
      <c r="J87" s="18">
        <f>SUM(BD87:BH87)/C87</f>
        <v>4.1808458920758386E-2</v>
      </c>
      <c r="K87" s="18">
        <f>SUM(BI87:BM87)/C87</f>
        <v>4.8128342245989303E-2</v>
      </c>
      <c r="L87" s="18">
        <f>SUM(BN87:BR87)/C87</f>
        <v>7.0491006319883323E-2</v>
      </c>
      <c r="M87" s="18">
        <f>SUM(BS87:BW87)/C87</f>
        <v>6.7574137092853676E-2</v>
      </c>
      <c r="N87" s="18">
        <f>SUM(BX87:CB87)/C87</f>
        <v>6.4657267865824014E-2</v>
      </c>
      <c r="O87" s="18">
        <f>SUM(CC87:CG87)/C87</f>
        <v>6.5143412736995629E-2</v>
      </c>
      <c r="P87" s="18">
        <f>SUM(CH87:CL87)/C87</f>
        <v>9.3825960136120559E-2</v>
      </c>
      <c r="Q87" s="18">
        <f>SUM(CM87:CQ87)/C87</f>
        <v>8.3616917841516772E-2</v>
      </c>
      <c r="R87" s="18">
        <f>SUM(CR87:CV87)/C87</f>
        <v>5.8823529411764705E-2</v>
      </c>
      <c r="S87" s="18">
        <f>SUM(CW87:DV87)/C87</f>
        <v>0.12445308701993194</v>
      </c>
      <c r="T87" s="18">
        <f t="shared" ref="T87:V88" si="349">W87/$C87</f>
        <v>0.17403986387943607</v>
      </c>
      <c r="U87" s="18">
        <f t="shared" si="349"/>
        <v>0.55906660184735046</v>
      </c>
      <c r="V87" s="18">
        <f t="shared" si="349"/>
        <v>0.26689353427321344</v>
      </c>
      <c r="W87" s="17">
        <f>SUM(Z87:AP87)</f>
        <v>358</v>
      </c>
      <c r="X87" s="17">
        <f>SUM(AQ87:CL87)</f>
        <v>1150</v>
      </c>
      <c r="Y87" s="17">
        <f>SUM(CM87:DV87)</f>
        <v>549</v>
      </c>
      <c r="Z87" s="17">
        <v>16</v>
      </c>
      <c r="AA87" s="17">
        <v>20</v>
      </c>
      <c r="AB87" s="17">
        <v>18</v>
      </c>
      <c r="AC87" s="17">
        <v>16</v>
      </c>
      <c r="AD87" s="17">
        <v>19</v>
      </c>
      <c r="AE87" s="17">
        <v>18</v>
      </c>
      <c r="AF87" s="17">
        <v>15</v>
      </c>
      <c r="AG87" s="17">
        <v>16</v>
      </c>
      <c r="AH87" s="17">
        <v>15</v>
      </c>
      <c r="AI87" s="17">
        <v>27</v>
      </c>
      <c r="AJ87" s="17">
        <v>29</v>
      </c>
      <c r="AK87" s="17">
        <v>25</v>
      </c>
      <c r="AL87" s="17">
        <v>27</v>
      </c>
      <c r="AM87" s="17">
        <v>18</v>
      </c>
      <c r="AN87" s="17">
        <v>23</v>
      </c>
      <c r="AO87" s="17">
        <v>24</v>
      </c>
      <c r="AP87" s="17">
        <v>32</v>
      </c>
      <c r="AQ87" s="17">
        <v>33</v>
      </c>
      <c r="AR87" s="17">
        <v>20</v>
      </c>
      <c r="AS87" s="17">
        <v>18</v>
      </c>
      <c r="AT87" s="17">
        <v>16</v>
      </c>
      <c r="AU87" s="17">
        <v>17</v>
      </c>
      <c r="AV87" s="17">
        <v>8</v>
      </c>
      <c r="AW87" s="17">
        <v>11</v>
      </c>
      <c r="AX87" s="17">
        <v>21</v>
      </c>
      <c r="AY87" s="17">
        <v>24</v>
      </c>
      <c r="AZ87" s="17">
        <v>9</v>
      </c>
      <c r="BA87" s="17">
        <v>22</v>
      </c>
      <c r="BB87" s="17">
        <v>12</v>
      </c>
      <c r="BC87" s="17">
        <v>10</v>
      </c>
      <c r="BD87" s="17">
        <v>15</v>
      </c>
      <c r="BE87" s="17">
        <v>21</v>
      </c>
      <c r="BF87" s="17">
        <v>17</v>
      </c>
      <c r="BG87" s="17">
        <v>15</v>
      </c>
      <c r="BH87" s="17">
        <v>18</v>
      </c>
      <c r="BI87" s="17">
        <v>14</v>
      </c>
      <c r="BJ87" s="17">
        <v>18</v>
      </c>
      <c r="BK87" s="17">
        <v>22</v>
      </c>
      <c r="BL87" s="17">
        <v>19</v>
      </c>
      <c r="BM87" s="17">
        <v>26</v>
      </c>
      <c r="BN87" s="17">
        <v>25</v>
      </c>
      <c r="BO87" s="17">
        <v>28</v>
      </c>
      <c r="BP87" s="17">
        <v>26</v>
      </c>
      <c r="BQ87" s="17">
        <v>34</v>
      </c>
      <c r="BR87" s="17">
        <v>32</v>
      </c>
      <c r="BS87" s="17">
        <v>27</v>
      </c>
      <c r="BT87" s="17">
        <v>33</v>
      </c>
      <c r="BU87" s="17">
        <v>23</v>
      </c>
      <c r="BV87" s="17">
        <v>26</v>
      </c>
      <c r="BW87" s="17">
        <v>30</v>
      </c>
      <c r="BX87" s="17">
        <v>31</v>
      </c>
      <c r="BY87" s="17">
        <v>31</v>
      </c>
      <c r="BZ87" s="17">
        <v>34</v>
      </c>
      <c r="CA87" s="17">
        <v>16</v>
      </c>
      <c r="CB87" s="17">
        <v>21</v>
      </c>
      <c r="CC87" s="17">
        <v>29</v>
      </c>
      <c r="CD87" s="17">
        <v>20</v>
      </c>
      <c r="CE87" s="17">
        <v>34</v>
      </c>
      <c r="CF87" s="17">
        <v>20</v>
      </c>
      <c r="CG87" s="17">
        <v>31</v>
      </c>
      <c r="CH87" s="17">
        <v>25</v>
      </c>
      <c r="CI87" s="17">
        <v>35</v>
      </c>
      <c r="CJ87" s="17">
        <v>37</v>
      </c>
      <c r="CK87" s="17">
        <v>41</v>
      </c>
      <c r="CL87" s="17">
        <v>55</v>
      </c>
      <c r="CM87" s="17">
        <v>34</v>
      </c>
      <c r="CN87" s="17">
        <v>36</v>
      </c>
      <c r="CO87" s="17">
        <v>44</v>
      </c>
      <c r="CP87" s="17">
        <v>28</v>
      </c>
      <c r="CQ87" s="17">
        <v>30</v>
      </c>
      <c r="CR87" s="17">
        <v>24</v>
      </c>
      <c r="CS87" s="17">
        <v>28</v>
      </c>
      <c r="CT87" s="17">
        <v>26</v>
      </c>
      <c r="CU87" s="17">
        <v>19</v>
      </c>
      <c r="CV87" s="17">
        <v>24</v>
      </c>
      <c r="CW87" s="17">
        <v>26</v>
      </c>
      <c r="CX87" s="17">
        <v>20</v>
      </c>
      <c r="CY87" s="17">
        <v>21</v>
      </c>
      <c r="CZ87" s="17">
        <v>19</v>
      </c>
      <c r="DA87" s="17">
        <v>18</v>
      </c>
      <c r="DB87" s="17">
        <v>15</v>
      </c>
      <c r="DC87" s="17">
        <v>19</v>
      </c>
      <c r="DD87" s="17">
        <v>9</v>
      </c>
      <c r="DE87" s="17">
        <v>9</v>
      </c>
      <c r="DF87" s="17">
        <v>10</v>
      </c>
      <c r="DG87" s="17">
        <v>20</v>
      </c>
      <c r="DH87" s="17">
        <v>11</v>
      </c>
      <c r="DI87" s="17">
        <v>14</v>
      </c>
      <c r="DJ87" s="17">
        <v>10</v>
      </c>
      <c r="DK87" s="17">
        <v>5</v>
      </c>
      <c r="DL87" s="17">
        <v>7</v>
      </c>
      <c r="DM87" s="17">
        <v>8</v>
      </c>
      <c r="DN87" s="17">
        <v>4</v>
      </c>
      <c r="DO87" s="17">
        <v>2</v>
      </c>
      <c r="DP87" s="17">
        <v>2</v>
      </c>
      <c r="DQ87" s="17">
        <v>4</v>
      </c>
      <c r="DR87" s="17">
        <v>0</v>
      </c>
      <c r="DS87" s="17">
        <v>1</v>
      </c>
      <c r="DT87" s="17">
        <v>1</v>
      </c>
      <c r="DU87" s="17">
        <v>0</v>
      </c>
      <c r="DV87" s="17">
        <v>1</v>
      </c>
    </row>
    <row r="88" spans="1:126" x14ac:dyDescent="0.3">
      <c r="A88" s="164" t="s">
        <v>247</v>
      </c>
      <c r="B88" s="8" t="s">
        <v>248</v>
      </c>
      <c r="C88" s="17">
        <v>405</v>
      </c>
      <c r="D88" s="18">
        <f>SUM(Z88:AD88)/C88</f>
        <v>5.6790123456790124E-2</v>
      </c>
      <c r="E88" s="18">
        <f>SUM(AE88:AI88)/C88</f>
        <v>4.6913580246913583E-2</v>
      </c>
      <c r="F88" s="18">
        <f>SUM(AJ88:AN88)/C88</f>
        <v>4.1975308641975309E-2</v>
      </c>
      <c r="G88" s="18">
        <f>SUM(AO88:AS88)/C88</f>
        <v>4.1975308641975309E-2</v>
      </c>
      <c r="H88" s="18">
        <f>SUM(AT88:AX88)/C88</f>
        <v>4.4444444444444446E-2</v>
      </c>
      <c r="I88" s="18">
        <f>SUM(AY88:BC88)/C88</f>
        <v>6.1728395061728392E-2</v>
      </c>
      <c r="J88" s="18">
        <f>SUM(BD88:BH88)/C88</f>
        <v>4.4444444444444446E-2</v>
      </c>
      <c r="K88" s="18">
        <f>SUM(BI88:BM88)/C88</f>
        <v>5.4320987654320987E-2</v>
      </c>
      <c r="L88" s="18">
        <f>SUM(BN88:BR88)/C88</f>
        <v>7.160493827160494E-2</v>
      </c>
      <c r="M88" s="18">
        <f>SUM(BS88:BW88)/C88</f>
        <v>8.8888888888888892E-2</v>
      </c>
      <c r="N88" s="18">
        <f>SUM(BX88:CB88)/C88</f>
        <v>8.1481481481481488E-2</v>
      </c>
      <c r="O88" s="18">
        <f>SUM(CC88:CG88)/C88</f>
        <v>8.8888888888888892E-2</v>
      </c>
      <c r="P88" s="18">
        <f>SUM(CH88:CL88)/C88</f>
        <v>0.10617283950617284</v>
      </c>
      <c r="Q88" s="18">
        <f>SUM(CM88:CQ88)/C88</f>
        <v>5.4320987654320987E-2</v>
      </c>
      <c r="R88" s="18">
        <f>SUM(CR88:CV88)/C88</f>
        <v>4.4444444444444446E-2</v>
      </c>
      <c r="S88" s="18">
        <f>SUM(CW88:DV88)/C88</f>
        <v>7.160493827160494E-2</v>
      </c>
      <c r="T88" s="18">
        <f t="shared" si="349"/>
        <v>0.16296296296296298</v>
      </c>
      <c r="U88" s="18">
        <f t="shared" si="349"/>
        <v>0.66666666666666663</v>
      </c>
      <c r="V88" s="18">
        <f t="shared" si="349"/>
        <v>0.17037037037037037</v>
      </c>
      <c r="W88" s="17">
        <f>SUM(Z88:AP88)</f>
        <v>66</v>
      </c>
      <c r="X88" s="17">
        <f>SUM(AQ88:CL88)</f>
        <v>270</v>
      </c>
      <c r="Y88" s="17">
        <f>SUM(CM88:DV88)</f>
        <v>69</v>
      </c>
      <c r="Z88" s="17">
        <v>9</v>
      </c>
      <c r="AA88" s="17">
        <v>2</v>
      </c>
      <c r="AB88" s="17">
        <v>4</v>
      </c>
      <c r="AC88" s="17">
        <v>3</v>
      </c>
      <c r="AD88" s="17">
        <v>5</v>
      </c>
      <c r="AE88" s="17">
        <v>5</v>
      </c>
      <c r="AF88" s="17">
        <v>1</v>
      </c>
      <c r="AG88" s="17">
        <v>5</v>
      </c>
      <c r="AH88" s="17">
        <v>4</v>
      </c>
      <c r="AI88" s="17">
        <v>4</v>
      </c>
      <c r="AJ88" s="17">
        <v>3</v>
      </c>
      <c r="AK88" s="17">
        <v>4</v>
      </c>
      <c r="AL88" s="17">
        <v>4</v>
      </c>
      <c r="AM88" s="17">
        <v>5</v>
      </c>
      <c r="AN88" s="17">
        <v>1</v>
      </c>
      <c r="AO88" s="17">
        <v>2</v>
      </c>
      <c r="AP88" s="17">
        <v>5</v>
      </c>
      <c r="AQ88" s="17">
        <v>3</v>
      </c>
      <c r="AR88" s="17">
        <v>3</v>
      </c>
      <c r="AS88" s="17">
        <v>4</v>
      </c>
      <c r="AT88" s="17">
        <v>2</v>
      </c>
      <c r="AU88" s="17">
        <v>3</v>
      </c>
      <c r="AV88" s="17">
        <v>2</v>
      </c>
      <c r="AW88" s="17">
        <v>4</v>
      </c>
      <c r="AX88" s="17">
        <v>7</v>
      </c>
      <c r="AY88" s="17">
        <v>7</v>
      </c>
      <c r="AZ88" s="17">
        <v>3</v>
      </c>
      <c r="BA88" s="17">
        <v>5</v>
      </c>
      <c r="BB88" s="17">
        <v>4</v>
      </c>
      <c r="BC88" s="17">
        <v>6</v>
      </c>
      <c r="BD88" s="17">
        <v>6</v>
      </c>
      <c r="BE88" s="17">
        <v>2</v>
      </c>
      <c r="BF88" s="17">
        <v>2</v>
      </c>
      <c r="BG88" s="17">
        <v>7</v>
      </c>
      <c r="BH88" s="17">
        <v>1</v>
      </c>
      <c r="BI88" s="17">
        <v>3</v>
      </c>
      <c r="BJ88" s="17">
        <v>2</v>
      </c>
      <c r="BK88" s="17">
        <v>4</v>
      </c>
      <c r="BL88" s="17">
        <v>7</v>
      </c>
      <c r="BM88" s="17">
        <v>6</v>
      </c>
      <c r="BN88" s="17">
        <v>4</v>
      </c>
      <c r="BO88" s="17">
        <v>2</v>
      </c>
      <c r="BP88" s="17">
        <v>12</v>
      </c>
      <c r="BQ88" s="17">
        <v>6</v>
      </c>
      <c r="BR88" s="17">
        <v>5</v>
      </c>
      <c r="BS88" s="17">
        <v>8</v>
      </c>
      <c r="BT88" s="17">
        <v>6</v>
      </c>
      <c r="BU88" s="17">
        <v>9</v>
      </c>
      <c r="BV88" s="17">
        <v>7</v>
      </c>
      <c r="BW88" s="17">
        <v>6</v>
      </c>
      <c r="BX88" s="17">
        <v>8</v>
      </c>
      <c r="BY88" s="17">
        <v>3</v>
      </c>
      <c r="BZ88" s="17">
        <v>3</v>
      </c>
      <c r="CA88" s="17">
        <v>11</v>
      </c>
      <c r="CB88" s="17">
        <v>8</v>
      </c>
      <c r="CC88" s="17">
        <v>8</v>
      </c>
      <c r="CD88" s="17">
        <v>7</v>
      </c>
      <c r="CE88" s="17">
        <v>5</v>
      </c>
      <c r="CF88" s="17">
        <v>9</v>
      </c>
      <c r="CG88" s="17">
        <v>7</v>
      </c>
      <c r="CH88" s="17">
        <v>9</v>
      </c>
      <c r="CI88" s="17">
        <v>8</v>
      </c>
      <c r="CJ88" s="17">
        <v>9</v>
      </c>
      <c r="CK88" s="17">
        <v>9</v>
      </c>
      <c r="CL88" s="17">
        <v>8</v>
      </c>
      <c r="CM88" s="17">
        <v>4</v>
      </c>
      <c r="CN88" s="17">
        <v>4</v>
      </c>
      <c r="CO88" s="17">
        <v>4</v>
      </c>
      <c r="CP88" s="17">
        <v>4</v>
      </c>
      <c r="CQ88" s="17">
        <v>6</v>
      </c>
      <c r="CR88" s="17">
        <v>7</v>
      </c>
      <c r="CS88" s="17">
        <v>4</v>
      </c>
      <c r="CT88" s="17">
        <v>2</v>
      </c>
      <c r="CU88" s="17">
        <v>3</v>
      </c>
      <c r="CV88" s="17">
        <v>2</v>
      </c>
      <c r="CW88" s="17">
        <v>4</v>
      </c>
      <c r="CX88" s="17">
        <v>0</v>
      </c>
      <c r="CY88" s="17">
        <v>4</v>
      </c>
      <c r="CZ88" s="17">
        <v>6</v>
      </c>
      <c r="DA88" s="17">
        <v>0</v>
      </c>
      <c r="DB88" s="17">
        <v>2</v>
      </c>
      <c r="DC88" s="17">
        <v>0</v>
      </c>
      <c r="DD88" s="17">
        <v>3</v>
      </c>
      <c r="DE88" s="17">
        <v>2</v>
      </c>
      <c r="DF88" s="17">
        <v>2</v>
      </c>
      <c r="DG88" s="17">
        <v>1</v>
      </c>
      <c r="DH88" s="17">
        <v>3</v>
      </c>
      <c r="DI88" s="17">
        <v>1</v>
      </c>
      <c r="DJ88" s="17">
        <v>0</v>
      </c>
      <c r="DK88" s="17">
        <v>0</v>
      </c>
      <c r="DL88" s="17">
        <v>1</v>
      </c>
      <c r="DM88" s="17">
        <v>0</v>
      </c>
      <c r="DN88" s="17">
        <v>0</v>
      </c>
      <c r="DO88" s="17">
        <v>0</v>
      </c>
      <c r="DP88" s="17">
        <v>0</v>
      </c>
      <c r="DQ88" s="17">
        <v>0</v>
      </c>
      <c r="DR88" s="17">
        <v>0</v>
      </c>
      <c r="DS88" s="17">
        <v>0</v>
      </c>
      <c r="DT88" s="17">
        <v>0</v>
      </c>
      <c r="DU88" s="17">
        <v>0</v>
      </c>
      <c r="DV88" s="17">
        <v>0</v>
      </c>
    </row>
    <row r="89" spans="1:126" x14ac:dyDescent="0.3">
      <c r="A89" s="164" t="s">
        <v>249</v>
      </c>
      <c r="B89" s="8" t="s">
        <v>250</v>
      </c>
      <c r="C89" s="17">
        <v>201</v>
      </c>
      <c r="D89" s="18">
        <f t="shared" ref="D89:D91" si="350">SUM(Z89:AD89)/C89</f>
        <v>8.9552238805970144E-2</v>
      </c>
      <c r="E89" s="18">
        <f t="shared" ref="E89:E91" si="351">SUM(AE89:AI89)/C89</f>
        <v>5.4726368159203981E-2</v>
      </c>
      <c r="F89" s="18">
        <f t="shared" ref="F89:F91" si="352">SUM(AJ89:AN89)/C89</f>
        <v>9.950248756218906E-2</v>
      </c>
      <c r="G89" s="18">
        <f t="shared" ref="G89:G91" si="353">SUM(AO89:AS89)/C89</f>
        <v>5.4726368159203981E-2</v>
      </c>
      <c r="H89" s="18">
        <f t="shared" ref="H89:H91" si="354">SUM(AT89:AX89)/C89</f>
        <v>2.9850746268656716E-2</v>
      </c>
      <c r="I89" s="18">
        <f t="shared" ref="I89:I91" si="355">SUM(AY89:BC89)/C89</f>
        <v>1.9900497512437811E-2</v>
      </c>
      <c r="J89" s="18">
        <f t="shared" ref="J89:J91" si="356">SUM(BD89:BH89)/C89</f>
        <v>6.965174129353234E-2</v>
      </c>
      <c r="K89" s="18">
        <f t="shared" ref="K89:K91" si="357">SUM(BI89:BM89)/C89</f>
        <v>8.45771144278607E-2</v>
      </c>
      <c r="L89" s="18">
        <f t="shared" ref="L89:L91" si="358">SUM(BN89:BR89)/C89</f>
        <v>7.9601990049751242E-2</v>
      </c>
      <c r="M89" s="18">
        <f t="shared" ref="M89:M91" si="359">SUM(BS89:BW89)/C89</f>
        <v>9.950248756218906E-2</v>
      </c>
      <c r="N89" s="18">
        <f t="shared" ref="N89:N91" si="360">SUM(BX89:CB89)/C89</f>
        <v>6.965174129353234E-2</v>
      </c>
      <c r="O89" s="18">
        <f t="shared" ref="O89:O91" si="361">SUM(CC89:CG89)/C89</f>
        <v>8.45771144278607E-2</v>
      </c>
      <c r="P89" s="18">
        <f t="shared" ref="P89:P91" si="362">SUM(CH89:CL89)/C89</f>
        <v>4.4776119402985072E-2</v>
      </c>
      <c r="Q89" s="18">
        <f t="shared" ref="Q89:Q91" si="363">SUM(CM89:CQ89)/C89</f>
        <v>6.4676616915422883E-2</v>
      </c>
      <c r="R89" s="18">
        <f t="shared" ref="R89:R91" si="364">SUM(CR89:CV89)/C89</f>
        <v>2.9850746268656716E-2</v>
      </c>
      <c r="S89" s="18">
        <f t="shared" ref="S89:S91" si="365">SUM(CW89:DV89)/C89</f>
        <v>2.4875621890547265E-2</v>
      </c>
      <c r="T89" s="18">
        <f t="shared" ref="T89:V91" si="366">W89/$C89</f>
        <v>0.26368159203980102</v>
      </c>
      <c r="U89" s="18">
        <f t="shared" si="366"/>
        <v>0.61691542288557211</v>
      </c>
      <c r="V89" s="18">
        <f t="shared" si="366"/>
        <v>0.11940298507462686</v>
      </c>
      <c r="W89" s="17">
        <f t="shared" ref="W89:W91" si="367">SUM(Z89:AP89)</f>
        <v>53</v>
      </c>
      <c r="X89" s="17">
        <f t="shared" ref="X89:X91" si="368">SUM(AQ89:CL89)</f>
        <v>124</v>
      </c>
      <c r="Y89" s="17">
        <f t="shared" ref="Y89:Y91" si="369">SUM(CM89:DV89)</f>
        <v>24</v>
      </c>
      <c r="Z89" s="17">
        <v>7</v>
      </c>
      <c r="AA89" s="17">
        <v>2</v>
      </c>
      <c r="AB89" s="17">
        <v>3</v>
      </c>
      <c r="AC89" s="17">
        <v>4</v>
      </c>
      <c r="AD89" s="17">
        <v>2</v>
      </c>
      <c r="AE89" s="17">
        <v>0</v>
      </c>
      <c r="AF89" s="17">
        <v>2</v>
      </c>
      <c r="AG89" s="17">
        <v>2</v>
      </c>
      <c r="AH89" s="17">
        <v>3</v>
      </c>
      <c r="AI89" s="17">
        <v>4</v>
      </c>
      <c r="AJ89" s="17">
        <v>1</v>
      </c>
      <c r="AK89" s="17">
        <v>4</v>
      </c>
      <c r="AL89" s="17">
        <v>5</v>
      </c>
      <c r="AM89" s="17">
        <v>5</v>
      </c>
      <c r="AN89" s="17">
        <v>5</v>
      </c>
      <c r="AO89" s="17">
        <v>3</v>
      </c>
      <c r="AP89" s="17">
        <v>1</v>
      </c>
      <c r="AQ89" s="17">
        <v>6</v>
      </c>
      <c r="AR89" s="17">
        <v>0</v>
      </c>
      <c r="AS89" s="17">
        <v>1</v>
      </c>
      <c r="AT89" s="17">
        <v>2</v>
      </c>
      <c r="AU89" s="17">
        <v>0</v>
      </c>
      <c r="AV89" s="17">
        <v>2</v>
      </c>
      <c r="AW89" s="17">
        <v>1</v>
      </c>
      <c r="AX89" s="17">
        <v>1</v>
      </c>
      <c r="AY89" s="17">
        <v>0</v>
      </c>
      <c r="AZ89" s="17">
        <v>0</v>
      </c>
      <c r="BA89" s="17">
        <v>1</v>
      </c>
      <c r="BB89" s="17">
        <v>0</v>
      </c>
      <c r="BC89" s="17">
        <v>3</v>
      </c>
      <c r="BD89" s="17">
        <v>3</v>
      </c>
      <c r="BE89" s="17">
        <v>0</v>
      </c>
      <c r="BF89" s="17">
        <v>2</v>
      </c>
      <c r="BG89" s="17">
        <v>3</v>
      </c>
      <c r="BH89" s="17">
        <v>6</v>
      </c>
      <c r="BI89" s="17">
        <v>3</v>
      </c>
      <c r="BJ89" s="17">
        <v>4</v>
      </c>
      <c r="BK89" s="17">
        <v>2</v>
      </c>
      <c r="BL89" s="17">
        <v>4</v>
      </c>
      <c r="BM89" s="17">
        <v>4</v>
      </c>
      <c r="BN89" s="17">
        <v>4</v>
      </c>
      <c r="BO89" s="17">
        <v>4</v>
      </c>
      <c r="BP89" s="17">
        <v>3</v>
      </c>
      <c r="BQ89" s="17">
        <v>2</v>
      </c>
      <c r="BR89" s="17">
        <v>3</v>
      </c>
      <c r="BS89" s="17">
        <v>4</v>
      </c>
      <c r="BT89" s="17">
        <v>3</v>
      </c>
      <c r="BU89" s="17">
        <v>5</v>
      </c>
      <c r="BV89" s="17">
        <v>6</v>
      </c>
      <c r="BW89" s="17">
        <v>2</v>
      </c>
      <c r="BX89" s="17">
        <v>6</v>
      </c>
      <c r="BY89" s="17">
        <v>3</v>
      </c>
      <c r="BZ89" s="17">
        <v>3</v>
      </c>
      <c r="CA89" s="17">
        <v>2</v>
      </c>
      <c r="CB89" s="17">
        <v>0</v>
      </c>
      <c r="CC89" s="17">
        <v>2</v>
      </c>
      <c r="CD89" s="17">
        <v>7</v>
      </c>
      <c r="CE89" s="17">
        <v>1</v>
      </c>
      <c r="CF89" s="17">
        <v>4</v>
      </c>
      <c r="CG89" s="17">
        <v>3</v>
      </c>
      <c r="CH89" s="17">
        <v>1</v>
      </c>
      <c r="CI89" s="17">
        <v>1</v>
      </c>
      <c r="CJ89" s="17">
        <v>2</v>
      </c>
      <c r="CK89" s="17">
        <v>2</v>
      </c>
      <c r="CL89" s="17">
        <v>3</v>
      </c>
      <c r="CM89" s="17">
        <v>2</v>
      </c>
      <c r="CN89" s="17">
        <v>3</v>
      </c>
      <c r="CO89" s="17">
        <v>5</v>
      </c>
      <c r="CP89" s="17">
        <v>2</v>
      </c>
      <c r="CQ89" s="17">
        <v>1</v>
      </c>
      <c r="CR89" s="17">
        <v>1</v>
      </c>
      <c r="CS89" s="17">
        <v>2</v>
      </c>
      <c r="CT89" s="17">
        <v>1</v>
      </c>
      <c r="CU89" s="17">
        <v>1</v>
      </c>
      <c r="CV89" s="17">
        <v>1</v>
      </c>
      <c r="CW89" s="17">
        <v>1</v>
      </c>
      <c r="CX89" s="17">
        <v>1</v>
      </c>
      <c r="CY89" s="17">
        <v>0</v>
      </c>
      <c r="CZ89" s="17">
        <v>0</v>
      </c>
      <c r="DA89" s="17">
        <v>1</v>
      </c>
      <c r="DB89" s="17">
        <v>0</v>
      </c>
      <c r="DC89" s="17">
        <v>0</v>
      </c>
      <c r="DD89" s="17">
        <v>0</v>
      </c>
      <c r="DE89" s="17">
        <v>0</v>
      </c>
      <c r="DF89" s="17">
        <v>0</v>
      </c>
      <c r="DG89" s="17">
        <v>1</v>
      </c>
      <c r="DH89" s="17">
        <v>1</v>
      </c>
      <c r="DI89" s="17">
        <v>0</v>
      </c>
      <c r="DJ89" s="17">
        <v>0</v>
      </c>
      <c r="DK89" s="17">
        <v>0</v>
      </c>
      <c r="DL89" s="17">
        <v>0</v>
      </c>
      <c r="DM89" s="17">
        <v>0</v>
      </c>
      <c r="DN89" s="17">
        <v>0</v>
      </c>
      <c r="DO89" s="17">
        <v>0</v>
      </c>
      <c r="DP89" s="17">
        <v>0</v>
      </c>
      <c r="DQ89" s="17">
        <v>0</v>
      </c>
      <c r="DR89" s="17">
        <v>0</v>
      </c>
      <c r="DS89" s="17">
        <v>0</v>
      </c>
      <c r="DT89" s="17">
        <v>0</v>
      </c>
      <c r="DU89" s="17">
        <v>0</v>
      </c>
      <c r="DV89" s="17">
        <v>0</v>
      </c>
    </row>
    <row r="90" spans="1:126" x14ac:dyDescent="0.3">
      <c r="A90" s="164" t="s">
        <v>251</v>
      </c>
      <c r="B90" s="8" t="s">
        <v>252</v>
      </c>
      <c r="C90" s="17">
        <v>115</v>
      </c>
      <c r="D90" s="18">
        <f t="shared" si="350"/>
        <v>5.2173913043478258E-2</v>
      </c>
      <c r="E90" s="18">
        <f t="shared" si="351"/>
        <v>2.6086956521739129E-2</v>
      </c>
      <c r="F90" s="18">
        <f t="shared" si="352"/>
        <v>0.11304347826086956</v>
      </c>
      <c r="G90" s="18">
        <f t="shared" si="353"/>
        <v>0.10434782608695652</v>
      </c>
      <c r="H90" s="18">
        <f t="shared" si="354"/>
        <v>4.3478260869565216E-2</v>
      </c>
      <c r="I90" s="18">
        <f t="shared" si="355"/>
        <v>1.7391304347826087E-2</v>
      </c>
      <c r="J90" s="18">
        <f t="shared" si="356"/>
        <v>3.4782608695652174E-2</v>
      </c>
      <c r="K90" s="18">
        <f t="shared" si="357"/>
        <v>5.2173913043478258E-2</v>
      </c>
      <c r="L90" s="18">
        <f t="shared" si="358"/>
        <v>9.5652173913043481E-2</v>
      </c>
      <c r="M90" s="18">
        <f t="shared" si="359"/>
        <v>0.12173913043478261</v>
      </c>
      <c r="N90" s="18">
        <f t="shared" si="360"/>
        <v>6.0869565217391307E-2</v>
      </c>
      <c r="O90" s="18">
        <f t="shared" si="361"/>
        <v>9.5652173913043481E-2</v>
      </c>
      <c r="P90" s="18">
        <f t="shared" si="362"/>
        <v>5.2173913043478258E-2</v>
      </c>
      <c r="Q90" s="18">
        <f t="shared" si="363"/>
        <v>5.2173913043478258E-2</v>
      </c>
      <c r="R90" s="18">
        <f t="shared" si="364"/>
        <v>5.2173913043478258E-2</v>
      </c>
      <c r="S90" s="18">
        <f t="shared" si="365"/>
        <v>2.6086956521739129E-2</v>
      </c>
      <c r="T90" s="18">
        <f t="shared" si="366"/>
        <v>0.26956521739130435</v>
      </c>
      <c r="U90" s="18">
        <f t="shared" si="366"/>
        <v>0.6</v>
      </c>
      <c r="V90" s="18">
        <f t="shared" si="366"/>
        <v>0.13043478260869565</v>
      </c>
      <c r="W90" s="17">
        <f t="shared" si="367"/>
        <v>31</v>
      </c>
      <c r="X90" s="17">
        <f t="shared" si="368"/>
        <v>69</v>
      </c>
      <c r="Y90" s="17">
        <f t="shared" si="369"/>
        <v>15</v>
      </c>
      <c r="Z90" s="17">
        <v>1</v>
      </c>
      <c r="AA90" s="17">
        <v>3</v>
      </c>
      <c r="AB90" s="17">
        <v>0</v>
      </c>
      <c r="AC90" s="17">
        <v>2</v>
      </c>
      <c r="AD90" s="17">
        <v>0</v>
      </c>
      <c r="AE90" s="17">
        <v>1</v>
      </c>
      <c r="AF90" s="17">
        <v>1</v>
      </c>
      <c r="AG90" s="17">
        <v>1</v>
      </c>
      <c r="AH90" s="17">
        <v>0</v>
      </c>
      <c r="AI90" s="17">
        <v>0</v>
      </c>
      <c r="AJ90" s="17">
        <v>1</v>
      </c>
      <c r="AK90" s="17">
        <v>1</v>
      </c>
      <c r="AL90" s="17">
        <v>5</v>
      </c>
      <c r="AM90" s="17">
        <v>5</v>
      </c>
      <c r="AN90" s="17">
        <v>1</v>
      </c>
      <c r="AO90" s="17">
        <v>5</v>
      </c>
      <c r="AP90" s="17">
        <v>4</v>
      </c>
      <c r="AQ90" s="17">
        <v>0</v>
      </c>
      <c r="AR90" s="17">
        <v>3</v>
      </c>
      <c r="AS90" s="17">
        <v>0</v>
      </c>
      <c r="AT90" s="17">
        <v>1</v>
      </c>
      <c r="AU90" s="17">
        <v>0</v>
      </c>
      <c r="AV90" s="17">
        <v>3</v>
      </c>
      <c r="AW90" s="17">
        <v>0</v>
      </c>
      <c r="AX90" s="17">
        <v>1</v>
      </c>
      <c r="AY90" s="17">
        <v>0</v>
      </c>
      <c r="AZ90" s="17">
        <v>1</v>
      </c>
      <c r="BA90" s="17">
        <v>0</v>
      </c>
      <c r="BB90" s="17">
        <v>0</v>
      </c>
      <c r="BC90" s="17">
        <v>1</v>
      </c>
      <c r="BD90" s="17">
        <v>2</v>
      </c>
      <c r="BE90" s="17">
        <v>0</v>
      </c>
      <c r="BF90" s="17">
        <v>2</v>
      </c>
      <c r="BG90" s="17">
        <v>0</v>
      </c>
      <c r="BH90" s="17">
        <v>0</v>
      </c>
      <c r="BI90" s="17">
        <v>0</v>
      </c>
      <c r="BJ90" s="17">
        <v>1</v>
      </c>
      <c r="BK90" s="17">
        <v>0</v>
      </c>
      <c r="BL90" s="17">
        <v>2</v>
      </c>
      <c r="BM90" s="17">
        <v>3</v>
      </c>
      <c r="BN90" s="17">
        <v>1</v>
      </c>
      <c r="BO90" s="17">
        <v>2</v>
      </c>
      <c r="BP90" s="17">
        <v>3</v>
      </c>
      <c r="BQ90" s="17">
        <v>3</v>
      </c>
      <c r="BR90" s="17">
        <v>2</v>
      </c>
      <c r="BS90" s="17">
        <v>4</v>
      </c>
      <c r="BT90" s="17">
        <v>2</v>
      </c>
      <c r="BU90" s="17">
        <v>4</v>
      </c>
      <c r="BV90" s="17">
        <v>2</v>
      </c>
      <c r="BW90" s="17">
        <v>2</v>
      </c>
      <c r="BX90" s="17">
        <v>0</v>
      </c>
      <c r="BY90" s="17">
        <v>1</v>
      </c>
      <c r="BZ90" s="17">
        <v>1</v>
      </c>
      <c r="CA90" s="17">
        <v>4</v>
      </c>
      <c r="CB90" s="17">
        <v>1</v>
      </c>
      <c r="CC90" s="17">
        <v>2</v>
      </c>
      <c r="CD90" s="17">
        <v>0</v>
      </c>
      <c r="CE90" s="17">
        <v>1</v>
      </c>
      <c r="CF90" s="17">
        <v>3</v>
      </c>
      <c r="CG90" s="17">
        <v>5</v>
      </c>
      <c r="CH90" s="17">
        <v>1</v>
      </c>
      <c r="CI90" s="17">
        <v>2</v>
      </c>
      <c r="CJ90" s="17">
        <v>2</v>
      </c>
      <c r="CK90" s="17">
        <v>1</v>
      </c>
      <c r="CL90" s="17">
        <v>0</v>
      </c>
      <c r="CM90" s="17">
        <v>1</v>
      </c>
      <c r="CN90" s="17">
        <v>0</v>
      </c>
      <c r="CO90" s="17">
        <v>2</v>
      </c>
      <c r="CP90" s="17">
        <v>2</v>
      </c>
      <c r="CQ90" s="17">
        <v>1</v>
      </c>
      <c r="CR90" s="17">
        <v>0</v>
      </c>
      <c r="CS90" s="17">
        <v>2</v>
      </c>
      <c r="CT90" s="17">
        <v>1</v>
      </c>
      <c r="CU90" s="17">
        <v>3</v>
      </c>
      <c r="CV90" s="17">
        <v>0</v>
      </c>
      <c r="CW90" s="17">
        <v>1</v>
      </c>
      <c r="CX90" s="17">
        <v>0</v>
      </c>
      <c r="CY90" s="17">
        <v>0</v>
      </c>
      <c r="CZ90" s="17">
        <v>1</v>
      </c>
      <c r="DA90" s="17">
        <v>0</v>
      </c>
      <c r="DB90" s="17">
        <v>0</v>
      </c>
      <c r="DC90" s="17">
        <v>0</v>
      </c>
      <c r="DD90" s="17">
        <v>0</v>
      </c>
      <c r="DE90" s="17">
        <v>0</v>
      </c>
      <c r="DF90" s="17">
        <v>0</v>
      </c>
      <c r="DG90" s="17">
        <v>0</v>
      </c>
      <c r="DH90" s="17">
        <v>0</v>
      </c>
      <c r="DI90" s="17">
        <v>1</v>
      </c>
      <c r="DJ90" s="17">
        <v>0</v>
      </c>
      <c r="DK90" s="17">
        <v>0</v>
      </c>
      <c r="DL90" s="17">
        <v>0</v>
      </c>
      <c r="DM90" s="17">
        <v>0</v>
      </c>
      <c r="DN90" s="17">
        <v>0</v>
      </c>
      <c r="DO90" s="17">
        <v>0</v>
      </c>
      <c r="DP90" s="17">
        <v>0</v>
      </c>
      <c r="DQ90" s="17">
        <v>0</v>
      </c>
      <c r="DR90" s="17">
        <v>0</v>
      </c>
      <c r="DS90" s="17">
        <v>0</v>
      </c>
      <c r="DT90" s="17">
        <v>0</v>
      </c>
      <c r="DU90" s="17">
        <v>0</v>
      </c>
      <c r="DV90" s="17">
        <v>0</v>
      </c>
    </row>
    <row r="91" spans="1:126" x14ac:dyDescent="0.3">
      <c r="A91" s="164" t="s">
        <v>253</v>
      </c>
      <c r="B91" s="8" t="s">
        <v>254</v>
      </c>
      <c r="C91" s="17">
        <v>393</v>
      </c>
      <c r="D91" s="18">
        <f t="shared" si="350"/>
        <v>4.0712468193384227E-2</v>
      </c>
      <c r="E91" s="18">
        <f t="shared" si="351"/>
        <v>5.5979643765903309E-2</v>
      </c>
      <c r="F91" s="18">
        <f t="shared" si="352"/>
        <v>3.3078880407124679E-2</v>
      </c>
      <c r="G91" s="18">
        <f t="shared" si="353"/>
        <v>4.8346055979643768E-2</v>
      </c>
      <c r="H91" s="18">
        <f t="shared" si="354"/>
        <v>3.8167938931297711E-2</v>
      </c>
      <c r="I91" s="18">
        <f t="shared" si="355"/>
        <v>4.0712468193384227E-2</v>
      </c>
      <c r="J91" s="18">
        <f t="shared" si="356"/>
        <v>3.3078880407124679E-2</v>
      </c>
      <c r="K91" s="18">
        <f t="shared" si="357"/>
        <v>6.8702290076335881E-2</v>
      </c>
      <c r="L91" s="18">
        <f t="shared" si="358"/>
        <v>4.0712468193384227E-2</v>
      </c>
      <c r="M91" s="18">
        <f t="shared" si="359"/>
        <v>8.9058524173027995E-2</v>
      </c>
      <c r="N91" s="18">
        <f t="shared" si="360"/>
        <v>5.8524173027989825E-2</v>
      </c>
      <c r="O91" s="18">
        <f t="shared" si="361"/>
        <v>8.6513994910941472E-2</v>
      </c>
      <c r="P91" s="18">
        <f t="shared" si="362"/>
        <v>0.10432569974554708</v>
      </c>
      <c r="Q91" s="18">
        <f t="shared" si="363"/>
        <v>7.6335877862595422E-2</v>
      </c>
      <c r="R91" s="18">
        <f t="shared" si="364"/>
        <v>6.1068702290076333E-2</v>
      </c>
      <c r="S91" s="18">
        <f t="shared" si="365"/>
        <v>0.12468193384223919</v>
      </c>
      <c r="T91" s="18">
        <f t="shared" si="366"/>
        <v>0.15012722646310434</v>
      </c>
      <c r="U91" s="18">
        <f t="shared" si="366"/>
        <v>0.58778625954198471</v>
      </c>
      <c r="V91" s="18">
        <f t="shared" si="366"/>
        <v>0.26208651399491095</v>
      </c>
      <c r="W91" s="17">
        <f t="shared" si="367"/>
        <v>59</v>
      </c>
      <c r="X91" s="17">
        <f t="shared" si="368"/>
        <v>231</v>
      </c>
      <c r="Y91" s="17">
        <f t="shared" si="369"/>
        <v>103</v>
      </c>
      <c r="Z91" s="17">
        <v>3</v>
      </c>
      <c r="AA91" s="17">
        <v>4</v>
      </c>
      <c r="AB91" s="17">
        <v>3</v>
      </c>
      <c r="AC91" s="17">
        <v>4</v>
      </c>
      <c r="AD91" s="17">
        <v>2</v>
      </c>
      <c r="AE91" s="17">
        <v>5</v>
      </c>
      <c r="AF91" s="17">
        <v>6</v>
      </c>
      <c r="AG91" s="17">
        <v>0</v>
      </c>
      <c r="AH91" s="17">
        <v>4</v>
      </c>
      <c r="AI91" s="17">
        <v>7</v>
      </c>
      <c r="AJ91" s="17">
        <v>0</v>
      </c>
      <c r="AK91" s="17">
        <v>0</v>
      </c>
      <c r="AL91" s="17">
        <v>6</v>
      </c>
      <c r="AM91" s="17">
        <v>4</v>
      </c>
      <c r="AN91" s="17">
        <v>3</v>
      </c>
      <c r="AO91" s="17">
        <v>5</v>
      </c>
      <c r="AP91" s="17">
        <v>3</v>
      </c>
      <c r="AQ91" s="17">
        <v>6</v>
      </c>
      <c r="AR91" s="17">
        <v>2</v>
      </c>
      <c r="AS91" s="17">
        <v>3</v>
      </c>
      <c r="AT91" s="17">
        <v>2</v>
      </c>
      <c r="AU91" s="17">
        <v>5</v>
      </c>
      <c r="AV91" s="17">
        <v>3</v>
      </c>
      <c r="AW91" s="17">
        <v>2</v>
      </c>
      <c r="AX91" s="17">
        <v>3</v>
      </c>
      <c r="AY91" s="17">
        <v>6</v>
      </c>
      <c r="AZ91" s="17">
        <v>3</v>
      </c>
      <c r="BA91" s="17">
        <v>3</v>
      </c>
      <c r="BB91" s="17">
        <v>3</v>
      </c>
      <c r="BC91" s="17">
        <v>1</v>
      </c>
      <c r="BD91" s="17">
        <v>3</v>
      </c>
      <c r="BE91" s="17">
        <v>1</v>
      </c>
      <c r="BF91" s="17">
        <v>4</v>
      </c>
      <c r="BG91" s="17">
        <v>3</v>
      </c>
      <c r="BH91" s="17">
        <v>2</v>
      </c>
      <c r="BI91" s="17">
        <v>5</v>
      </c>
      <c r="BJ91" s="17">
        <v>6</v>
      </c>
      <c r="BK91" s="17">
        <v>4</v>
      </c>
      <c r="BL91" s="17">
        <v>4</v>
      </c>
      <c r="BM91" s="17">
        <v>8</v>
      </c>
      <c r="BN91" s="17">
        <v>3</v>
      </c>
      <c r="BO91" s="17">
        <v>4</v>
      </c>
      <c r="BP91" s="17">
        <v>4</v>
      </c>
      <c r="BQ91" s="17">
        <v>4</v>
      </c>
      <c r="BR91" s="17">
        <v>1</v>
      </c>
      <c r="BS91" s="17">
        <v>10</v>
      </c>
      <c r="BT91" s="17">
        <v>8</v>
      </c>
      <c r="BU91" s="17">
        <v>4</v>
      </c>
      <c r="BV91" s="17">
        <v>5</v>
      </c>
      <c r="BW91" s="17">
        <v>8</v>
      </c>
      <c r="BX91" s="17">
        <v>3</v>
      </c>
      <c r="BY91" s="17">
        <v>5</v>
      </c>
      <c r="BZ91" s="17">
        <v>4</v>
      </c>
      <c r="CA91" s="17">
        <v>4</v>
      </c>
      <c r="CB91" s="17">
        <v>7</v>
      </c>
      <c r="CC91" s="17">
        <v>6</v>
      </c>
      <c r="CD91" s="17">
        <v>9</v>
      </c>
      <c r="CE91" s="17">
        <v>9</v>
      </c>
      <c r="CF91" s="17">
        <v>6</v>
      </c>
      <c r="CG91" s="17">
        <v>4</v>
      </c>
      <c r="CH91" s="17">
        <v>4</v>
      </c>
      <c r="CI91" s="17">
        <v>3</v>
      </c>
      <c r="CJ91" s="17">
        <v>11</v>
      </c>
      <c r="CK91" s="17">
        <v>10</v>
      </c>
      <c r="CL91" s="17">
        <v>13</v>
      </c>
      <c r="CM91" s="17">
        <v>8</v>
      </c>
      <c r="CN91" s="17">
        <v>6</v>
      </c>
      <c r="CO91" s="17">
        <v>6</v>
      </c>
      <c r="CP91" s="17">
        <v>5</v>
      </c>
      <c r="CQ91" s="17">
        <v>5</v>
      </c>
      <c r="CR91" s="17">
        <v>4</v>
      </c>
      <c r="CS91" s="17">
        <v>5</v>
      </c>
      <c r="CT91" s="17">
        <v>4</v>
      </c>
      <c r="CU91" s="17">
        <v>6</v>
      </c>
      <c r="CV91" s="17">
        <v>5</v>
      </c>
      <c r="CW91" s="17">
        <v>4</v>
      </c>
      <c r="CX91" s="17">
        <v>7</v>
      </c>
      <c r="CY91" s="17">
        <v>4</v>
      </c>
      <c r="CZ91" s="17">
        <v>6</v>
      </c>
      <c r="DA91" s="17">
        <v>7</v>
      </c>
      <c r="DB91" s="17">
        <v>2</v>
      </c>
      <c r="DC91" s="17">
        <v>4</v>
      </c>
      <c r="DD91" s="17">
        <v>1</v>
      </c>
      <c r="DE91" s="17">
        <v>2</v>
      </c>
      <c r="DF91" s="17">
        <v>2</v>
      </c>
      <c r="DG91" s="17">
        <v>2</v>
      </c>
      <c r="DH91" s="17">
        <v>2</v>
      </c>
      <c r="DI91" s="17">
        <v>0</v>
      </c>
      <c r="DJ91" s="17">
        <v>1</v>
      </c>
      <c r="DK91" s="17">
        <v>1</v>
      </c>
      <c r="DL91" s="17">
        <v>1</v>
      </c>
      <c r="DM91" s="17">
        <v>0</v>
      </c>
      <c r="DN91" s="17">
        <v>0</v>
      </c>
      <c r="DO91" s="17">
        <v>1</v>
      </c>
      <c r="DP91" s="17">
        <v>1</v>
      </c>
      <c r="DQ91" s="17">
        <v>0</v>
      </c>
      <c r="DR91" s="17">
        <v>1</v>
      </c>
      <c r="DS91" s="17">
        <v>0</v>
      </c>
      <c r="DT91" s="17">
        <v>0</v>
      </c>
      <c r="DU91" s="17">
        <v>0</v>
      </c>
      <c r="DV91" s="17">
        <v>0</v>
      </c>
    </row>
    <row r="92" spans="1:126" x14ac:dyDescent="0.3">
      <c r="A92" s="164" t="s">
        <v>255</v>
      </c>
      <c r="B92" s="8" t="s">
        <v>256</v>
      </c>
      <c r="C92" s="17" t="s">
        <v>515</v>
      </c>
      <c r="D92" s="17" t="s">
        <v>515</v>
      </c>
      <c r="E92" s="17" t="s">
        <v>515</v>
      </c>
      <c r="F92" s="17" t="s">
        <v>515</v>
      </c>
      <c r="G92" s="17" t="s">
        <v>515</v>
      </c>
      <c r="H92" s="17" t="s">
        <v>515</v>
      </c>
      <c r="I92" s="17" t="s">
        <v>515</v>
      </c>
      <c r="J92" s="17" t="s">
        <v>515</v>
      </c>
      <c r="K92" s="17" t="s">
        <v>515</v>
      </c>
      <c r="L92" s="17" t="s">
        <v>515</v>
      </c>
      <c r="M92" s="17" t="s">
        <v>515</v>
      </c>
      <c r="N92" s="17" t="s">
        <v>515</v>
      </c>
      <c r="O92" s="17" t="s">
        <v>515</v>
      </c>
      <c r="P92" s="17" t="s">
        <v>515</v>
      </c>
      <c r="Q92" s="17" t="s">
        <v>515</v>
      </c>
      <c r="R92" s="17" t="s">
        <v>515</v>
      </c>
      <c r="S92" s="17" t="s">
        <v>515</v>
      </c>
      <c r="T92" s="17" t="s">
        <v>515</v>
      </c>
      <c r="U92" s="17" t="s">
        <v>515</v>
      </c>
      <c r="V92" s="17" t="s">
        <v>515</v>
      </c>
      <c r="W92" s="17" t="s">
        <v>515</v>
      </c>
      <c r="X92" s="17" t="s">
        <v>515</v>
      </c>
      <c r="Y92" s="17" t="s">
        <v>515</v>
      </c>
      <c r="Z92" s="17" t="s">
        <v>515</v>
      </c>
      <c r="AA92" s="17" t="s">
        <v>515</v>
      </c>
      <c r="AB92" s="17" t="s">
        <v>515</v>
      </c>
      <c r="AC92" s="17" t="s">
        <v>515</v>
      </c>
      <c r="AD92" s="17" t="s">
        <v>515</v>
      </c>
      <c r="AE92" s="17" t="s">
        <v>515</v>
      </c>
      <c r="AF92" s="17" t="s">
        <v>515</v>
      </c>
      <c r="AG92" s="17" t="s">
        <v>515</v>
      </c>
      <c r="AH92" s="17" t="s">
        <v>515</v>
      </c>
      <c r="AI92" s="17" t="s">
        <v>515</v>
      </c>
      <c r="AJ92" s="17" t="s">
        <v>515</v>
      </c>
      <c r="AK92" s="17" t="s">
        <v>515</v>
      </c>
      <c r="AL92" s="17" t="s">
        <v>515</v>
      </c>
      <c r="AM92" s="17" t="s">
        <v>515</v>
      </c>
      <c r="AN92" s="17" t="s">
        <v>515</v>
      </c>
      <c r="AO92" s="17" t="s">
        <v>515</v>
      </c>
      <c r="AP92" s="17" t="s">
        <v>515</v>
      </c>
      <c r="AQ92" s="17" t="s">
        <v>515</v>
      </c>
      <c r="AR92" s="17" t="s">
        <v>515</v>
      </c>
      <c r="AS92" s="17" t="s">
        <v>515</v>
      </c>
      <c r="AT92" s="17" t="s">
        <v>515</v>
      </c>
      <c r="AU92" s="17" t="s">
        <v>515</v>
      </c>
      <c r="AV92" s="17" t="s">
        <v>515</v>
      </c>
      <c r="AW92" s="17" t="s">
        <v>515</v>
      </c>
      <c r="AX92" s="17" t="s">
        <v>515</v>
      </c>
      <c r="AY92" s="17" t="s">
        <v>515</v>
      </c>
      <c r="AZ92" s="17" t="s">
        <v>515</v>
      </c>
      <c r="BA92" s="17" t="s">
        <v>515</v>
      </c>
      <c r="BB92" s="17" t="s">
        <v>515</v>
      </c>
      <c r="BC92" s="17" t="s">
        <v>515</v>
      </c>
      <c r="BD92" s="17" t="s">
        <v>515</v>
      </c>
      <c r="BE92" s="17" t="s">
        <v>515</v>
      </c>
      <c r="BF92" s="17" t="s">
        <v>515</v>
      </c>
      <c r="BG92" s="17" t="s">
        <v>515</v>
      </c>
      <c r="BH92" s="17" t="s">
        <v>515</v>
      </c>
      <c r="BI92" s="17" t="s">
        <v>515</v>
      </c>
      <c r="BJ92" s="17" t="s">
        <v>515</v>
      </c>
      <c r="BK92" s="17" t="s">
        <v>515</v>
      </c>
      <c r="BL92" s="17" t="s">
        <v>515</v>
      </c>
      <c r="BM92" s="17" t="s">
        <v>515</v>
      </c>
      <c r="BN92" s="17" t="s">
        <v>515</v>
      </c>
      <c r="BO92" s="17" t="s">
        <v>515</v>
      </c>
      <c r="BP92" s="17" t="s">
        <v>515</v>
      </c>
      <c r="BQ92" s="17" t="s">
        <v>515</v>
      </c>
      <c r="BR92" s="17" t="s">
        <v>515</v>
      </c>
      <c r="BS92" s="17" t="s">
        <v>515</v>
      </c>
      <c r="BT92" s="17" t="s">
        <v>515</v>
      </c>
      <c r="BU92" s="17" t="s">
        <v>515</v>
      </c>
      <c r="BV92" s="17" t="s">
        <v>515</v>
      </c>
      <c r="BW92" s="17" t="s">
        <v>515</v>
      </c>
      <c r="BX92" s="17" t="s">
        <v>515</v>
      </c>
      <c r="BY92" s="17" t="s">
        <v>515</v>
      </c>
      <c r="BZ92" s="17" t="s">
        <v>515</v>
      </c>
      <c r="CA92" s="17" t="s">
        <v>515</v>
      </c>
      <c r="CB92" s="17" t="s">
        <v>515</v>
      </c>
      <c r="CC92" s="17" t="s">
        <v>515</v>
      </c>
      <c r="CD92" s="17" t="s">
        <v>515</v>
      </c>
      <c r="CE92" s="17" t="s">
        <v>515</v>
      </c>
      <c r="CF92" s="17" t="s">
        <v>515</v>
      </c>
      <c r="CG92" s="17" t="s">
        <v>515</v>
      </c>
      <c r="CH92" s="17" t="s">
        <v>515</v>
      </c>
      <c r="CI92" s="17" t="s">
        <v>515</v>
      </c>
      <c r="CJ92" s="17" t="s">
        <v>515</v>
      </c>
      <c r="CK92" s="17" t="s">
        <v>515</v>
      </c>
      <c r="CL92" s="17" t="s">
        <v>515</v>
      </c>
      <c r="CM92" s="17" t="s">
        <v>515</v>
      </c>
      <c r="CN92" s="17" t="s">
        <v>515</v>
      </c>
      <c r="CO92" s="17" t="s">
        <v>515</v>
      </c>
      <c r="CP92" s="17" t="s">
        <v>515</v>
      </c>
      <c r="CQ92" s="17" t="s">
        <v>515</v>
      </c>
      <c r="CR92" s="17" t="s">
        <v>515</v>
      </c>
      <c r="CS92" s="17" t="s">
        <v>515</v>
      </c>
      <c r="CT92" s="17" t="s">
        <v>515</v>
      </c>
      <c r="CU92" s="17" t="s">
        <v>515</v>
      </c>
      <c r="CV92" s="17" t="s">
        <v>515</v>
      </c>
      <c r="CW92" s="17" t="s">
        <v>515</v>
      </c>
      <c r="CX92" s="17" t="s">
        <v>515</v>
      </c>
      <c r="CY92" s="17" t="s">
        <v>515</v>
      </c>
      <c r="CZ92" s="17" t="s">
        <v>515</v>
      </c>
      <c r="DA92" s="17" t="s">
        <v>515</v>
      </c>
      <c r="DB92" s="17" t="s">
        <v>515</v>
      </c>
      <c r="DC92" s="17" t="s">
        <v>515</v>
      </c>
      <c r="DD92" s="17" t="s">
        <v>515</v>
      </c>
      <c r="DE92" s="17" t="s">
        <v>515</v>
      </c>
      <c r="DF92" s="17" t="s">
        <v>515</v>
      </c>
      <c r="DG92" s="17" t="s">
        <v>515</v>
      </c>
      <c r="DH92" s="17" t="s">
        <v>515</v>
      </c>
      <c r="DI92" s="17" t="s">
        <v>515</v>
      </c>
      <c r="DJ92" s="17" t="s">
        <v>515</v>
      </c>
      <c r="DK92" s="17" t="s">
        <v>515</v>
      </c>
      <c r="DL92" s="17" t="s">
        <v>515</v>
      </c>
      <c r="DM92" s="17" t="s">
        <v>515</v>
      </c>
      <c r="DN92" s="17" t="s">
        <v>515</v>
      </c>
      <c r="DO92" s="17" t="s">
        <v>515</v>
      </c>
      <c r="DP92" s="17" t="s">
        <v>515</v>
      </c>
      <c r="DQ92" s="17" t="s">
        <v>515</v>
      </c>
      <c r="DR92" s="17" t="s">
        <v>515</v>
      </c>
      <c r="DS92" s="17" t="s">
        <v>515</v>
      </c>
      <c r="DT92" s="17" t="s">
        <v>515</v>
      </c>
      <c r="DU92" s="17" t="s">
        <v>515</v>
      </c>
      <c r="DV92" s="17" t="s">
        <v>515</v>
      </c>
    </row>
    <row r="93" spans="1:126" x14ac:dyDescent="0.3">
      <c r="A93" s="164" t="s">
        <v>257</v>
      </c>
      <c r="B93" s="8" t="s">
        <v>258</v>
      </c>
      <c r="C93" s="17">
        <v>341</v>
      </c>
      <c r="D93" s="18">
        <f t="shared" ref="D93:D95" si="370">SUM(Z93:AD93)/C93</f>
        <v>3.519061583577713E-2</v>
      </c>
      <c r="E93" s="18">
        <f t="shared" ref="E93:E95" si="371">SUM(AE93:AI93)/C93</f>
        <v>2.932551319648094E-2</v>
      </c>
      <c r="F93" s="18">
        <f t="shared" ref="F93:F95" si="372">SUM(AJ93:AN93)/C93</f>
        <v>4.398826979472141E-2</v>
      </c>
      <c r="G93" s="18">
        <f t="shared" ref="G93:G95" si="373">SUM(AO93:AS93)/C93</f>
        <v>5.5718475073313782E-2</v>
      </c>
      <c r="H93" s="18">
        <f t="shared" ref="H93:H95" si="374">SUM(AT93:AX93)/C93</f>
        <v>3.519061583577713E-2</v>
      </c>
      <c r="I93" s="18">
        <f t="shared" ref="I93:I95" si="375">SUM(AY93:BC93)/C93</f>
        <v>4.9853372434017593E-2</v>
      </c>
      <c r="J93" s="18">
        <f t="shared" ref="J93:J95" si="376">SUM(BD93:BH93)/C93</f>
        <v>2.0527859237536656E-2</v>
      </c>
      <c r="K93" s="18">
        <f t="shared" ref="K93:K95" si="377">SUM(BI93:BM93)/C93</f>
        <v>6.1583577712609971E-2</v>
      </c>
      <c r="L93" s="18">
        <f t="shared" ref="L93:L95" si="378">SUM(BN93:BR93)/C93</f>
        <v>6.4516129032258063E-2</v>
      </c>
      <c r="M93" s="18">
        <f t="shared" ref="M93:M95" si="379">SUM(BS93:BW93)/C93</f>
        <v>4.6920821114369501E-2</v>
      </c>
      <c r="N93" s="18">
        <f t="shared" ref="N93:N95" si="380">SUM(BX93:CB93)/C93</f>
        <v>9.9706744868035185E-2</v>
      </c>
      <c r="O93" s="18">
        <f t="shared" ref="O93:O95" si="381">SUM(CC93:CG93)/C93</f>
        <v>7.9178885630498533E-2</v>
      </c>
      <c r="P93" s="18">
        <f t="shared" ref="P93:P95" si="382">SUM(CH93:CL93)/C93</f>
        <v>0.10263929618768329</v>
      </c>
      <c r="Q93" s="18">
        <f t="shared" ref="Q93:Q95" si="383">SUM(CM93:CQ93)/C93</f>
        <v>7.6246334310850442E-2</v>
      </c>
      <c r="R93" s="18">
        <f t="shared" ref="R93:R95" si="384">SUM(CR93:CV93)/C93</f>
        <v>6.1583577712609971E-2</v>
      </c>
      <c r="S93" s="18">
        <f t="shared" ref="S93:S95" si="385">SUM(CW93:DV93)/C93</f>
        <v>0.1378299120234604</v>
      </c>
      <c r="T93" s="18">
        <f t="shared" ref="T93:V95" si="386">W93/$C93</f>
        <v>0.13489736070381231</v>
      </c>
      <c r="U93" s="18">
        <f t="shared" si="386"/>
        <v>0.58944281524926689</v>
      </c>
      <c r="V93" s="18">
        <f t="shared" si="386"/>
        <v>0.2756598240469208</v>
      </c>
      <c r="W93" s="17">
        <f t="shared" ref="W93:W95" si="387">SUM(Z93:AP93)</f>
        <v>46</v>
      </c>
      <c r="X93" s="17">
        <f t="shared" ref="X93:X95" si="388">SUM(AQ93:CL93)</f>
        <v>201</v>
      </c>
      <c r="Y93" s="17">
        <f t="shared" ref="Y93:Y95" si="389">SUM(CM93:DV93)</f>
        <v>94</v>
      </c>
      <c r="Z93" s="17">
        <v>2</v>
      </c>
      <c r="AA93" s="17">
        <v>4</v>
      </c>
      <c r="AB93" s="17">
        <v>2</v>
      </c>
      <c r="AC93" s="17">
        <v>2</v>
      </c>
      <c r="AD93" s="17">
        <v>2</v>
      </c>
      <c r="AE93" s="17">
        <v>1</v>
      </c>
      <c r="AF93" s="17">
        <v>3</v>
      </c>
      <c r="AG93" s="17">
        <v>3</v>
      </c>
      <c r="AH93" s="17">
        <v>2</v>
      </c>
      <c r="AI93" s="17">
        <v>1</v>
      </c>
      <c r="AJ93" s="17">
        <v>5</v>
      </c>
      <c r="AK93" s="17">
        <v>0</v>
      </c>
      <c r="AL93" s="17">
        <v>6</v>
      </c>
      <c r="AM93" s="17">
        <v>2</v>
      </c>
      <c r="AN93" s="17">
        <v>2</v>
      </c>
      <c r="AO93" s="17">
        <v>4</v>
      </c>
      <c r="AP93" s="17">
        <v>5</v>
      </c>
      <c r="AQ93" s="17">
        <v>3</v>
      </c>
      <c r="AR93" s="17">
        <v>6</v>
      </c>
      <c r="AS93" s="17">
        <v>1</v>
      </c>
      <c r="AT93" s="17">
        <v>2</v>
      </c>
      <c r="AU93" s="17">
        <v>0</v>
      </c>
      <c r="AV93" s="17">
        <v>3</v>
      </c>
      <c r="AW93" s="17">
        <v>2</v>
      </c>
      <c r="AX93" s="17">
        <v>5</v>
      </c>
      <c r="AY93" s="17">
        <v>2</v>
      </c>
      <c r="AZ93" s="17">
        <v>4</v>
      </c>
      <c r="BA93" s="17">
        <v>1</v>
      </c>
      <c r="BB93" s="17">
        <v>7</v>
      </c>
      <c r="BC93" s="17">
        <v>3</v>
      </c>
      <c r="BD93" s="17">
        <v>2</v>
      </c>
      <c r="BE93" s="17">
        <v>2</v>
      </c>
      <c r="BF93" s="17">
        <v>1</v>
      </c>
      <c r="BG93" s="17">
        <v>2</v>
      </c>
      <c r="BH93" s="17">
        <v>0</v>
      </c>
      <c r="BI93" s="17">
        <v>1</v>
      </c>
      <c r="BJ93" s="17">
        <v>2</v>
      </c>
      <c r="BK93" s="17">
        <v>6</v>
      </c>
      <c r="BL93" s="17">
        <v>5</v>
      </c>
      <c r="BM93" s="17">
        <v>7</v>
      </c>
      <c r="BN93" s="17">
        <v>6</v>
      </c>
      <c r="BO93" s="17">
        <v>3</v>
      </c>
      <c r="BP93" s="17">
        <v>5</v>
      </c>
      <c r="BQ93" s="17">
        <v>3</v>
      </c>
      <c r="BR93" s="17">
        <v>5</v>
      </c>
      <c r="BS93" s="17">
        <v>3</v>
      </c>
      <c r="BT93" s="17">
        <v>7</v>
      </c>
      <c r="BU93" s="17">
        <v>3</v>
      </c>
      <c r="BV93" s="17">
        <v>1</v>
      </c>
      <c r="BW93" s="17">
        <v>2</v>
      </c>
      <c r="BX93" s="17">
        <v>10</v>
      </c>
      <c r="BY93" s="17">
        <v>4</v>
      </c>
      <c r="BZ93" s="17">
        <v>7</v>
      </c>
      <c r="CA93" s="17">
        <v>5</v>
      </c>
      <c r="CB93" s="17">
        <v>8</v>
      </c>
      <c r="CC93" s="17">
        <v>5</v>
      </c>
      <c r="CD93" s="17">
        <v>9</v>
      </c>
      <c r="CE93" s="17">
        <v>2</v>
      </c>
      <c r="CF93" s="17">
        <v>6</v>
      </c>
      <c r="CG93" s="17">
        <v>5</v>
      </c>
      <c r="CH93" s="17">
        <v>8</v>
      </c>
      <c r="CI93" s="17">
        <v>8</v>
      </c>
      <c r="CJ93" s="17">
        <v>3</v>
      </c>
      <c r="CK93" s="17">
        <v>8</v>
      </c>
      <c r="CL93" s="17">
        <v>8</v>
      </c>
      <c r="CM93" s="17">
        <v>6</v>
      </c>
      <c r="CN93" s="17">
        <v>5</v>
      </c>
      <c r="CO93" s="17">
        <v>7</v>
      </c>
      <c r="CP93" s="17">
        <v>6</v>
      </c>
      <c r="CQ93" s="17">
        <v>2</v>
      </c>
      <c r="CR93" s="17">
        <v>5</v>
      </c>
      <c r="CS93" s="17">
        <v>4</v>
      </c>
      <c r="CT93" s="17">
        <v>4</v>
      </c>
      <c r="CU93" s="17">
        <v>4</v>
      </c>
      <c r="CV93" s="17">
        <v>4</v>
      </c>
      <c r="CW93" s="17">
        <v>1</v>
      </c>
      <c r="CX93" s="17">
        <v>0</v>
      </c>
      <c r="CY93" s="17">
        <v>5</v>
      </c>
      <c r="CZ93" s="17">
        <v>3</v>
      </c>
      <c r="DA93" s="17">
        <v>5</v>
      </c>
      <c r="DB93" s="17">
        <v>3</v>
      </c>
      <c r="DC93" s="17">
        <v>3</v>
      </c>
      <c r="DD93" s="17">
        <v>0</v>
      </c>
      <c r="DE93" s="17">
        <v>2</v>
      </c>
      <c r="DF93" s="17">
        <v>3</v>
      </c>
      <c r="DG93" s="17">
        <v>0</v>
      </c>
      <c r="DH93" s="17">
        <v>0</v>
      </c>
      <c r="DI93" s="17">
        <v>4</v>
      </c>
      <c r="DJ93" s="17">
        <v>3</v>
      </c>
      <c r="DK93" s="17">
        <v>1</v>
      </c>
      <c r="DL93" s="17">
        <v>2</v>
      </c>
      <c r="DM93" s="17">
        <v>1</v>
      </c>
      <c r="DN93" s="17">
        <v>1</v>
      </c>
      <c r="DO93" s="17">
        <v>2</v>
      </c>
      <c r="DP93" s="17">
        <v>1</v>
      </c>
      <c r="DQ93" s="17">
        <v>3</v>
      </c>
      <c r="DR93" s="17">
        <v>3</v>
      </c>
      <c r="DS93" s="17">
        <v>0</v>
      </c>
      <c r="DT93" s="17">
        <v>0</v>
      </c>
      <c r="DU93" s="17">
        <v>0</v>
      </c>
      <c r="DV93" s="17">
        <v>1</v>
      </c>
    </row>
    <row r="94" spans="1:126" x14ac:dyDescent="0.3">
      <c r="A94" s="164" t="s">
        <v>259</v>
      </c>
      <c r="B94" s="8" t="s">
        <v>260</v>
      </c>
      <c r="C94" s="17">
        <v>1011</v>
      </c>
      <c r="D94" s="18">
        <f t="shared" si="370"/>
        <v>5.5390702274975272E-2</v>
      </c>
      <c r="E94" s="18">
        <f t="shared" si="371"/>
        <v>3.6597428288822946E-2</v>
      </c>
      <c r="F94" s="18">
        <f t="shared" si="372"/>
        <v>5.8358061325420374E-2</v>
      </c>
      <c r="G94" s="18">
        <f t="shared" si="373"/>
        <v>4.6488625123639958E-2</v>
      </c>
      <c r="H94" s="18">
        <f t="shared" si="374"/>
        <v>5.4401582591493573E-2</v>
      </c>
      <c r="I94" s="18">
        <f t="shared" si="375"/>
        <v>3.6597428288822946E-2</v>
      </c>
      <c r="J94" s="18">
        <f t="shared" si="376"/>
        <v>3.7586547972304651E-2</v>
      </c>
      <c r="K94" s="18">
        <f t="shared" si="377"/>
        <v>5.0445103857566766E-2</v>
      </c>
      <c r="L94" s="18">
        <f t="shared" si="378"/>
        <v>5.4401582591493573E-2</v>
      </c>
      <c r="M94" s="18">
        <f t="shared" si="379"/>
        <v>7.3194856577645892E-2</v>
      </c>
      <c r="N94" s="18">
        <f t="shared" si="380"/>
        <v>7.71513353115727E-2</v>
      </c>
      <c r="O94" s="18">
        <f t="shared" si="381"/>
        <v>7.5173095944609303E-2</v>
      </c>
      <c r="P94" s="18">
        <f t="shared" si="382"/>
        <v>9.0009891196834821E-2</v>
      </c>
      <c r="Q94" s="18">
        <f t="shared" si="383"/>
        <v>8.6053412462908013E-2</v>
      </c>
      <c r="R94" s="18">
        <f t="shared" si="384"/>
        <v>6.9238377843719084E-2</v>
      </c>
      <c r="S94" s="18">
        <f t="shared" si="385"/>
        <v>9.8911968348170135E-2</v>
      </c>
      <c r="T94" s="18">
        <f t="shared" si="386"/>
        <v>0.16913946587537093</v>
      </c>
      <c r="U94" s="18">
        <f t="shared" si="386"/>
        <v>0.57665677546983185</v>
      </c>
      <c r="V94" s="18">
        <f t="shared" si="386"/>
        <v>0.25420375865479722</v>
      </c>
      <c r="W94" s="17">
        <f t="shared" si="387"/>
        <v>171</v>
      </c>
      <c r="X94" s="17">
        <f t="shared" si="388"/>
        <v>583</v>
      </c>
      <c r="Y94" s="17">
        <f t="shared" si="389"/>
        <v>257</v>
      </c>
      <c r="Z94" s="17">
        <v>6</v>
      </c>
      <c r="AA94" s="17">
        <v>13</v>
      </c>
      <c r="AB94" s="17">
        <v>13</v>
      </c>
      <c r="AC94" s="17">
        <v>9</v>
      </c>
      <c r="AD94" s="17">
        <v>15</v>
      </c>
      <c r="AE94" s="17">
        <v>5</v>
      </c>
      <c r="AF94" s="17">
        <v>9</v>
      </c>
      <c r="AG94" s="17">
        <v>9</v>
      </c>
      <c r="AH94" s="17">
        <v>10</v>
      </c>
      <c r="AI94" s="17">
        <v>4</v>
      </c>
      <c r="AJ94" s="17">
        <v>9</v>
      </c>
      <c r="AK94" s="17">
        <v>13</v>
      </c>
      <c r="AL94" s="17">
        <v>10</v>
      </c>
      <c r="AM94" s="17">
        <v>15</v>
      </c>
      <c r="AN94" s="17">
        <v>12</v>
      </c>
      <c r="AO94" s="17">
        <v>9</v>
      </c>
      <c r="AP94" s="17">
        <v>10</v>
      </c>
      <c r="AQ94" s="17">
        <v>13</v>
      </c>
      <c r="AR94" s="17">
        <v>5</v>
      </c>
      <c r="AS94" s="17">
        <v>10</v>
      </c>
      <c r="AT94" s="17">
        <v>7</v>
      </c>
      <c r="AU94" s="17">
        <v>12</v>
      </c>
      <c r="AV94" s="17">
        <v>15</v>
      </c>
      <c r="AW94" s="17">
        <v>13</v>
      </c>
      <c r="AX94" s="17">
        <v>8</v>
      </c>
      <c r="AY94" s="17">
        <v>2</v>
      </c>
      <c r="AZ94" s="17">
        <v>9</v>
      </c>
      <c r="BA94" s="17">
        <v>5</v>
      </c>
      <c r="BB94" s="17">
        <v>10</v>
      </c>
      <c r="BC94" s="17">
        <v>11</v>
      </c>
      <c r="BD94" s="17">
        <v>8</v>
      </c>
      <c r="BE94" s="17">
        <v>9</v>
      </c>
      <c r="BF94" s="17">
        <v>9</v>
      </c>
      <c r="BG94" s="17">
        <v>5</v>
      </c>
      <c r="BH94" s="17">
        <v>7</v>
      </c>
      <c r="BI94" s="17">
        <v>11</v>
      </c>
      <c r="BJ94" s="17">
        <v>9</v>
      </c>
      <c r="BK94" s="17">
        <v>8</v>
      </c>
      <c r="BL94" s="17">
        <v>5</v>
      </c>
      <c r="BM94" s="17">
        <v>18</v>
      </c>
      <c r="BN94" s="17">
        <v>7</v>
      </c>
      <c r="BO94" s="17">
        <v>13</v>
      </c>
      <c r="BP94" s="17">
        <v>4</v>
      </c>
      <c r="BQ94" s="17">
        <v>15</v>
      </c>
      <c r="BR94" s="17">
        <v>16</v>
      </c>
      <c r="BS94" s="17">
        <v>16</v>
      </c>
      <c r="BT94" s="17">
        <v>11</v>
      </c>
      <c r="BU94" s="17">
        <v>12</v>
      </c>
      <c r="BV94" s="17">
        <v>22</v>
      </c>
      <c r="BW94" s="17">
        <v>13</v>
      </c>
      <c r="BX94" s="17">
        <v>17</v>
      </c>
      <c r="BY94" s="17">
        <v>12</v>
      </c>
      <c r="BZ94" s="17">
        <v>15</v>
      </c>
      <c r="CA94" s="17">
        <v>15</v>
      </c>
      <c r="CB94" s="17">
        <v>19</v>
      </c>
      <c r="CC94" s="17">
        <v>18</v>
      </c>
      <c r="CD94" s="17">
        <v>15</v>
      </c>
      <c r="CE94" s="17">
        <v>14</v>
      </c>
      <c r="CF94" s="17">
        <v>17</v>
      </c>
      <c r="CG94" s="17">
        <v>12</v>
      </c>
      <c r="CH94" s="17">
        <v>15</v>
      </c>
      <c r="CI94" s="17">
        <v>21</v>
      </c>
      <c r="CJ94" s="17">
        <v>16</v>
      </c>
      <c r="CK94" s="17">
        <v>24</v>
      </c>
      <c r="CL94" s="17">
        <v>15</v>
      </c>
      <c r="CM94" s="17">
        <v>16</v>
      </c>
      <c r="CN94" s="17">
        <v>19</v>
      </c>
      <c r="CO94" s="17">
        <v>18</v>
      </c>
      <c r="CP94" s="17">
        <v>19</v>
      </c>
      <c r="CQ94" s="17">
        <v>15</v>
      </c>
      <c r="CR94" s="17">
        <v>10</v>
      </c>
      <c r="CS94" s="17">
        <v>8</v>
      </c>
      <c r="CT94" s="17">
        <v>18</v>
      </c>
      <c r="CU94" s="17">
        <v>16</v>
      </c>
      <c r="CV94" s="17">
        <v>18</v>
      </c>
      <c r="CW94" s="17">
        <v>3</v>
      </c>
      <c r="CX94" s="17">
        <v>16</v>
      </c>
      <c r="CY94" s="17">
        <v>8</v>
      </c>
      <c r="CZ94" s="17">
        <v>8</v>
      </c>
      <c r="DA94" s="17">
        <v>5</v>
      </c>
      <c r="DB94" s="17">
        <v>11</v>
      </c>
      <c r="DC94" s="17">
        <v>4</v>
      </c>
      <c r="DD94" s="17">
        <v>4</v>
      </c>
      <c r="DE94" s="17">
        <v>8</v>
      </c>
      <c r="DF94" s="17">
        <v>6</v>
      </c>
      <c r="DG94" s="17">
        <v>6</v>
      </c>
      <c r="DH94" s="17">
        <v>4</v>
      </c>
      <c r="DI94" s="17">
        <v>2</v>
      </c>
      <c r="DJ94" s="17">
        <v>3</v>
      </c>
      <c r="DK94" s="17">
        <v>5</v>
      </c>
      <c r="DL94" s="17">
        <v>1</v>
      </c>
      <c r="DM94" s="17">
        <v>2</v>
      </c>
      <c r="DN94" s="17">
        <v>0</v>
      </c>
      <c r="DO94" s="17">
        <v>0</v>
      </c>
      <c r="DP94" s="17">
        <v>0</v>
      </c>
      <c r="DQ94" s="17">
        <v>1</v>
      </c>
      <c r="DR94" s="17">
        <v>0</v>
      </c>
      <c r="DS94" s="17">
        <v>1</v>
      </c>
      <c r="DT94" s="17">
        <v>1</v>
      </c>
      <c r="DU94" s="17">
        <v>0</v>
      </c>
      <c r="DV94" s="17">
        <v>1</v>
      </c>
    </row>
    <row r="95" spans="1:126" x14ac:dyDescent="0.3">
      <c r="A95" s="164" t="s">
        <v>261</v>
      </c>
      <c r="B95" s="8" t="s">
        <v>262</v>
      </c>
      <c r="C95" s="17">
        <v>162</v>
      </c>
      <c r="D95" s="18">
        <f t="shared" si="370"/>
        <v>9.2592592592592587E-2</v>
      </c>
      <c r="E95" s="18">
        <f t="shared" si="371"/>
        <v>0.10493827160493827</v>
      </c>
      <c r="F95" s="18">
        <f t="shared" si="372"/>
        <v>4.9382716049382713E-2</v>
      </c>
      <c r="G95" s="18">
        <f t="shared" si="373"/>
        <v>3.0864197530864196E-2</v>
      </c>
      <c r="H95" s="18">
        <f t="shared" si="374"/>
        <v>3.7037037037037035E-2</v>
      </c>
      <c r="I95" s="18">
        <f t="shared" si="375"/>
        <v>3.7037037037037035E-2</v>
      </c>
      <c r="J95" s="18">
        <f t="shared" si="376"/>
        <v>5.5555555555555552E-2</v>
      </c>
      <c r="K95" s="18">
        <f t="shared" si="377"/>
        <v>6.7901234567901231E-2</v>
      </c>
      <c r="L95" s="18">
        <f t="shared" si="378"/>
        <v>9.2592592592592587E-2</v>
      </c>
      <c r="M95" s="18">
        <f t="shared" si="379"/>
        <v>8.0246913580246909E-2</v>
      </c>
      <c r="N95" s="18">
        <f t="shared" si="380"/>
        <v>1.8518518518518517E-2</v>
      </c>
      <c r="O95" s="18">
        <f t="shared" si="381"/>
        <v>0.10493827160493827</v>
      </c>
      <c r="P95" s="18">
        <f t="shared" si="382"/>
        <v>4.3209876543209874E-2</v>
      </c>
      <c r="Q95" s="18">
        <f t="shared" si="383"/>
        <v>5.5555555555555552E-2</v>
      </c>
      <c r="R95" s="18">
        <f t="shared" si="384"/>
        <v>3.0864197530864196E-2</v>
      </c>
      <c r="S95" s="18">
        <f t="shared" si="385"/>
        <v>9.8765432098765427E-2</v>
      </c>
      <c r="T95" s="18">
        <f t="shared" si="386"/>
        <v>0.25925925925925924</v>
      </c>
      <c r="U95" s="18">
        <f t="shared" si="386"/>
        <v>0.55555555555555558</v>
      </c>
      <c r="V95" s="18">
        <f t="shared" si="386"/>
        <v>0.18518518518518517</v>
      </c>
      <c r="W95" s="17">
        <f t="shared" si="387"/>
        <v>42</v>
      </c>
      <c r="X95" s="17">
        <f t="shared" si="388"/>
        <v>90</v>
      </c>
      <c r="Y95" s="17">
        <f t="shared" si="389"/>
        <v>30</v>
      </c>
      <c r="Z95" s="17">
        <v>3</v>
      </c>
      <c r="AA95" s="17">
        <v>0</v>
      </c>
      <c r="AB95" s="17">
        <v>6</v>
      </c>
      <c r="AC95" s="17">
        <v>4</v>
      </c>
      <c r="AD95" s="17">
        <v>2</v>
      </c>
      <c r="AE95" s="17">
        <v>3</v>
      </c>
      <c r="AF95" s="17">
        <v>3</v>
      </c>
      <c r="AG95" s="17">
        <v>4</v>
      </c>
      <c r="AH95" s="17">
        <v>3</v>
      </c>
      <c r="AI95" s="17">
        <v>4</v>
      </c>
      <c r="AJ95" s="17">
        <v>2</v>
      </c>
      <c r="AK95" s="17">
        <v>2</v>
      </c>
      <c r="AL95" s="17">
        <v>2</v>
      </c>
      <c r="AM95" s="17">
        <v>0</v>
      </c>
      <c r="AN95" s="17">
        <v>2</v>
      </c>
      <c r="AO95" s="17">
        <v>0</v>
      </c>
      <c r="AP95" s="17">
        <v>2</v>
      </c>
      <c r="AQ95" s="17">
        <v>2</v>
      </c>
      <c r="AR95" s="17">
        <v>0</v>
      </c>
      <c r="AS95" s="17">
        <v>1</v>
      </c>
      <c r="AT95" s="17">
        <v>2</v>
      </c>
      <c r="AU95" s="17">
        <v>0</v>
      </c>
      <c r="AV95" s="17">
        <v>0</v>
      </c>
      <c r="AW95" s="17">
        <v>3</v>
      </c>
      <c r="AX95" s="17">
        <v>1</v>
      </c>
      <c r="AY95" s="17">
        <v>0</v>
      </c>
      <c r="AZ95" s="17">
        <v>1</v>
      </c>
      <c r="BA95" s="17">
        <v>2</v>
      </c>
      <c r="BB95" s="17">
        <v>3</v>
      </c>
      <c r="BC95" s="17">
        <v>0</v>
      </c>
      <c r="BD95" s="17">
        <v>2</v>
      </c>
      <c r="BE95" s="17">
        <v>4</v>
      </c>
      <c r="BF95" s="17">
        <v>1</v>
      </c>
      <c r="BG95" s="17">
        <v>2</v>
      </c>
      <c r="BH95" s="17">
        <v>0</v>
      </c>
      <c r="BI95" s="17">
        <v>0</v>
      </c>
      <c r="BJ95" s="17">
        <v>1</v>
      </c>
      <c r="BK95" s="17">
        <v>2</v>
      </c>
      <c r="BL95" s="17">
        <v>2</v>
      </c>
      <c r="BM95" s="17">
        <v>6</v>
      </c>
      <c r="BN95" s="17">
        <v>2</v>
      </c>
      <c r="BO95" s="17">
        <v>4</v>
      </c>
      <c r="BP95" s="17">
        <v>4</v>
      </c>
      <c r="BQ95" s="17">
        <v>3</v>
      </c>
      <c r="BR95" s="17">
        <v>2</v>
      </c>
      <c r="BS95" s="17">
        <v>2</v>
      </c>
      <c r="BT95" s="17">
        <v>6</v>
      </c>
      <c r="BU95" s="17">
        <v>2</v>
      </c>
      <c r="BV95" s="17">
        <v>2</v>
      </c>
      <c r="BW95" s="17">
        <v>1</v>
      </c>
      <c r="BX95" s="17">
        <v>0</v>
      </c>
      <c r="BY95" s="17">
        <v>2</v>
      </c>
      <c r="BZ95" s="17">
        <v>0</v>
      </c>
      <c r="CA95" s="17">
        <v>0</v>
      </c>
      <c r="CB95" s="17">
        <v>1</v>
      </c>
      <c r="CC95" s="17">
        <v>2</v>
      </c>
      <c r="CD95" s="17">
        <v>4</v>
      </c>
      <c r="CE95" s="17">
        <v>4</v>
      </c>
      <c r="CF95" s="17">
        <v>4</v>
      </c>
      <c r="CG95" s="17">
        <v>3</v>
      </c>
      <c r="CH95" s="17">
        <v>1</v>
      </c>
      <c r="CI95" s="17">
        <v>1</v>
      </c>
      <c r="CJ95" s="17">
        <v>2</v>
      </c>
      <c r="CK95" s="17">
        <v>1</v>
      </c>
      <c r="CL95" s="17">
        <v>2</v>
      </c>
      <c r="CM95" s="17">
        <v>1</v>
      </c>
      <c r="CN95" s="17">
        <v>1</v>
      </c>
      <c r="CO95" s="17">
        <v>2</v>
      </c>
      <c r="CP95" s="17">
        <v>3</v>
      </c>
      <c r="CQ95" s="17">
        <v>2</v>
      </c>
      <c r="CR95" s="17">
        <v>1</v>
      </c>
      <c r="CS95" s="17">
        <v>1</v>
      </c>
      <c r="CT95" s="17">
        <v>2</v>
      </c>
      <c r="CU95" s="17">
        <v>0</v>
      </c>
      <c r="CV95" s="17">
        <v>1</v>
      </c>
      <c r="CW95" s="17">
        <v>3</v>
      </c>
      <c r="CX95" s="17">
        <v>4</v>
      </c>
      <c r="CY95" s="17">
        <v>3</v>
      </c>
      <c r="CZ95" s="17">
        <v>2</v>
      </c>
      <c r="DA95" s="17">
        <v>2</v>
      </c>
      <c r="DB95" s="17">
        <v>0</v>
      </c>
      <c r="DC95" s="17">
        <v>0</v>
      </c>
      <c r="DD95" s="17">
        <v>0</v>
      </c>
      <c r="DE95" s="17">
        <v>0</v>
      </c>
      <c r="DF95" s="17">
        <v>1</v>
      </c>
      <c r="DG95" s="17">
        <v>0</v>
      </c>
      <c r="DH95" s="17">
        <v>1</v>
      </c>
      <c r="DI95" s="17">
        <v>0</v>
      </c>
      <c r="DJ95" s="17">
        <v>0</v>
      </c>
      <c r="DK95" s="17">
        <v>0</v>
      </c>
      <c r="DL95" s="17">
        <v>0</v>
      </c>
      <c r="DM95" s="17">
        <v>0</v>
      </c>
      <c r="DN95" s="17">
        <v>0</v>
      </c>
      <c r="DO95" s="17">
        <v>0</v>
      </c>
      <c r="DP95" s="17">
        <v>0</v>
      </c>
      <c r="DQ95" s="17">
        <v>0</v>
      </c>
      <c r="DR95" s="17">
        <v>0</v>
      </c>
      <c r="DS95" s="17">
        <v>0</v>
      </c>
      <c r="DT95" s="17">
        <v>0</v>
      </c>
      <c r="DU95" s="17">
        <v>0</v>
      </c>
      <c r="DV95" s="17">
        <v>0</v>
      </c>
    </row>
    <row r="96" spans="1:126" x14ac:dyDescent="0.3">
      <c r="A96" s="164" t="s">
        <v>263</v>
      </c>
      <c r="B96" s="8" t="s">
        <v>264</v>
      </c>
      <c r="C96" s="17" t="s">
        <v>515</v>
      </c>
      <c r="D96" s="17" t="s">
        <v>515</v>
      </c>
      <c r="E96" s="17" t="s">
        <v>515</v>
      </c>
      <c r="F96" s="17" t="s">
        <v>515</v>
      </c>
      <c r="G96" s="17" t="s">
        <v>515</v>
      </c>
      <c r="H96" s="17" t="s">
        <v>515</v>
      </c>
      <c r="I96" s="17" t="s">
        <v>515</v>
      </c>
      <c r="J96" s="17" t="s">
        <v>515</v>
      </c>
      <c r="K96" s="17" t="s">
        <v>515</v>
      </c>
      <c r="L96" s="17" t="s">
        <v>515</v>
      </c>
      <c r="M96" s="17" t="s">
        <v>515</v>
      </c>
      <c r="N96" s="17" t="s">
        <v>515</v>
      </c>
      <c r="O96" s="17" t="s">
        <v>515</v>
      </c>
      <c r="P96" s="17" t="s">
        <v>515</v>
      </c>
      <c r="Q96" s="17" t="s">
        <v>515</v>
      </c>
      <c r="R96" s="17" t="s">
        <v>515</v>
      </c>
      <c r="S96" s="17" t="s">
        <v>515</v>
      </c>
      <c r="T96" s="17" t="s">
        <v>515</v>
      </c>
      <c r="U96" s="17" t="s">
        <v>515</v>
      </c>
      <c r="V96" s="17" t="s">
        <v>515</v>
      </c>
      <c r="W96" s="17" t="s">
        <v>515</v>
      </c>
      <c r="X96" s="17" t="s">
        <v>515</v>
      </c>
      <c r="Y96" s="17" t="s">
        <v>515</v>
      </c>
      <c r="Z96" s="17" t="s">
        <v>515</v>
      </c>
      <c r="AA96" s="17" t="s">
        <v>515</v>
      </c>
      <c r="AB96" s="17" t="s">
        <v>515</v>
      </c>
      <c r="AC96" s="17" t="s">
        <v>515</v>
      </c>
      <c r="AD96" s="17" t="s">
        <v>515</v>
      </c>
      <c r="AE96" s="17" t="s">
        <v>515</v>
      </c>
      <c r="AF96" s="17" t="s">
        <v>515</v>
      </c>
      <c r="AG96" s="17" t="s">
        <v>515</v>
      </c>
      <c r="AH96" s="17" t="s">
        <v>515</v>
      </c>
      <c r="AI96" s="17" t="s">
        <v>515</v>
      </c>
      <c r="AJ96" s="17" t="s">
        <v>515</v>
      </c>
      <c r="AK96" s="17" t="s">
        <v>515</v>
      </c>
      <c r="AL96" s="17" t="s">
        <v>515</v>
      </c>
      <c r="AM96" s="17" t="s">
        <v>515</v>
      </c>
      <c r="AN96" s="17" t="s">
        <v>515</v>
      </c>
      <c r="AO96" s="17" t="s">
        <v>515</v>
      </c>
      <c r="AP96" s="17" t="s">
        <v>515</v>
      </c>
      <c r="AQ96" s="17" t="s">
        <v>515</v>
      </c>
      <c r="AR96" s="17" t="s">
        <v>515</v>
      </c>
      <c r="AS96" s="17" t="s">
        <v>515</v>
      </c>
      <c r="AT96" s="17" t="s">
        <v>515</v>
      </c>
      <c r="AU96" s="17" t="s">
        <v>515</v>
      </c>
      <c r="AV96" s="17" t="s">
        <v>515</v>
      </c>
      <c r="AW96" s="17" t="s">
        <v>515</v>
      </c>
      <c r="AX96" s="17" t="s">
        <v>515</v>
      </c>
      <c r="AY96" s="17" t="s">
        <v>515</v>
      </c>
      <c r="AZ96" s="17" t="s">
        <v>515</v>
      </c>
      <c r="BA96" s="17" t="s">
        <v>515</v>
      </c>
      <c r="BB96" s="17" t="s">
        <v>515</v>
      </c>
      <c r="BC96" s="17" t="s">
        <v>515</v>
      </c>
      <c r="BD96" s="17" t="s">
        <v>515</v>
      </c>
      <c r="BE96" s="17" t="s">
        <v>515</v>
      </c>
      <c r="BF96" s="17" t="s">
        <v>515</v>
      </c>
      <c r="BG96" s="17" t="s">
        <v>515</v>
      </c>
      <c r="BH96" s="17" t="s">
        <v>515</v>
      </c>
      <c r="BI96" s="17" t="s">
        <v>515</v>
      </c>
      <c r="BJ96" s="17" t="s">
        <v>515</v>
      </c>
      <c r="BK96" s="17" t="s">
        <v>515</v>
      </c>
      <c r="BL96" s="17" t="s">
        <v>515</v>
      </c>
      <c r="BM96" s="17" t="s">
        <v>515</v>
      </c>
      <c r="BN96" s="17" t="s">
        <v>515</v>
      </c>
      <c r="BO96" s="17" t="s">
        <v>515</v>
      </c>
      <c r="BP96" s="17" t="s">
        <v>515</v>
      </c>
      <c r="BQ96" s="17" t="s">
        <v>515</v>
      </c>
      <c r="BR96" s="17" t="s">
        <v>515</v>
      </c>
      <c r="BS96" s="17" t="s">
        <v>515</v>
      </c>
      <c r="BT96" s="17" t="s">
        <v>515</v>
      </c>
      <c r="BU96" s="17" t="s">
        <v>515</v>
      </c>
      <c r="BV96" s="17" t="s">
        <v>515</v>
      </c>
      <c r="BW96" s="17" t="s">
        <v>515</v>
      </c>
      <c r="BX96" s="17" t="s">
        <v>515</v>
      </c>
      <c r="BY96" s="17" t="s">
        <v>515</v>
      </c>
      <c r="BZ96" s="17" t="s">
        <v>515</v>
      </c>
      <c r="CA96" s="17" t="s">
        <v>515</v>
      </c>
      <c r="CB96" s="17" t="s">
        <v>515</v>
      </c>
      <c r="CC96" s="17" t="s">
        <v>515</v>
      </c>
      <c r="CD96" s="17" t="s">
        <v>515</v>
      </c>
      <c r="CE96" s="17" t="s">
        <v>515</v>
      </c>
      <c r="CF96" s="17" t="s">
        <v>515</v>
      </c>
      <c r="CG96" s="17" t="s">
        <v>515</v>
      </c>
      <c r="CH96" s="17" t="s">
        <v>515</v>
      </c>
      <c r="CI96" s="17" t="s">
        <v>515</v>
      </c>
      <c r="CJ96" s="17" t="s">
        <v>515</v>
      </c>
      <c r="CK96" s="17" t="s">
        <v>515</v>
      </c>
      <c r="CL96" s="17" t="s">
        <v>515</v>
      </c>
      <c r="CM96" s="17" t="s">
        <v>515</v>
      </c>
      <c r="CN96" s="17" t="s">
        <v>515</v>
      </c>
      <c r="CO96" s="17" t="s">
        <v>515</v>
      </c>
      <c r="CP96" s="17" t="s">
        <v>515</v>
      </c>
      <c r="CQ96" s="17" t="s">
        <v>515</v>
      </c>
      <c r="CR96" s="17" t="s">
        <v>515</v>
      </c>
      <c r="CS96" s="17" t="s">
        <v>515</v>
      </c>
      <c r="CT96" s="17" t="s">
        <v>515</v>
      </c>
      <c r="CU96" s="17" t="s">
        <v>515</v>
      </c>
      <c r="CV96" s="17" t="s">
        <v>515</v>
      </c>
      <c r="CW96" s="17" t="s">
        <v>515</v>
      </c>
      <c r="CX96" s="17" t="s">
        <v>515</v>
      </c>
      <c r="CY96" s="17" t="s">
        <v>515</v>
      </c>
      <c r="CZ96" s="17" t="s">
        <v>515</v>
      </c>
      <c r="DA96" s="17" t="s">
        <v>515</v>
      </c>
      <c r="DB96" s="17" t="s">
        <v>515</v>
      </c>
      <c r="DC96" s="17" t="s">
        <v>515</v>
      </c>
      <c r="DD96" s="17" t="s">
        <v>515</v>
      </c>
      <c r="DE96" s="17" t="s">
        <v>515</v>
      </c>
      <c r="DF96" s="17" t="s">
        <v>515</v>
      </c>
      <c r="DG96" s="17" t="s">
        <v>515</v>
      </c>
      <c r="DH96" s="17" t="s">
        <v>515</v>
      </c>
      <c r="DI96" s="17" t="s">
        <v>515</v>
      </c>
      <c r="DJ96" s="17" t="s">
        <v>515</v>
      </c>
      <c r="DK96" s="17" t="s">
        <v>515</v>
      </c>
      <c r="DL96" s="17" t="s">
        <v>515</v>
      </c>
      <c r="DM96" s="17" t="s">
        <v>515</v>
      </c>
      <c r="DN96" s="17" t="s">
        <v>515</v>
      </c>
      <c r="DO96" s="17" t="s">
        <v>515</v>
      </c>
      <c r="DP96" s="17" t="s">
        <v>515</v>
      </c>
      <c r="DQ96" s="17" t="s">
        <v>515</v>
      </c>
      <c r="DR96" s="17" t="s">
        <v>515</v>
      </c>
      <c r="DS96" s="17" t="s">
        <v>515</v>
      </c>
      <c r="DT96" s="17" t="s">
        <v>515</v>
      </c>
      <c r="DU96" s="17" t="s">
        <v>515</v>
      </c>
      <c r="DV96" s="17" t="s">
        <v>515</v>
      </c>
    </row>
    <row r="97" spans="1:126" x14ac:dyDescent="0.3">
      <c r="A97" s="164" t="s">
        <v>265</v>
      </c>
      <c r="B97" s="8" t="s">
        <v>266</v>
      </c>
      <c r="C97" s="17">
        <v>290</v>
      </c>
      <c r="D97" s="18">
        <f t="shared" ref="D97" si="390">SUM(Z97:AD97)/C97</f>
        <v>4.1379310344827586E-2</v>
      </c>
      <c r="E97" s="18">
        <f t="shared" ref="E97" si="391">SUM(AE97:AI97)/C97</f>
        <v>4.8275862068965517E-2</v>
      </c>
      <c r="F97" s="18">
        <f t="shared" ref="F97" si="392">SUM(AJ97:AN97)/C97</f>
        <v>4.8275862068965517E-2</v>
      </c>
      <c r="G97" s="18">
        <f t="shared" ref="G97" si="393">SUM(AO97:AS97)/C97</f>
        <v>4.8275862068965517E-2</v>
      </c>
      <c r="H97" s="18">
        <f t="shared" ref="H97" si="394">SUM(AT97:AX97)/C97</f>
        <v>6.8965517241379309E-2</v>
      </c>
      <c r="I97" s="18">
        <f t="shared" ref="I97" si="395">SUM(AY97:BC97)/C97</f>
        <v>3.793103448275862E-2</v>
      </c>
      <c r="J97" s="18">
        <f t="shared" ref="J97" si="396">SUM(BD97:BH97)/C97</f>
        <v>2.4137931034482758E-2</v>
      </c>
      <c r="K97" s="18">
        <f t="shared" ref="K97" si="397">SUM(BI97:BM97)/C97</f>
        <v>3.1034482758620689E-2</v>
      </c>
      <c r="L97" s="18">
        <f t="shared" ref="L97" si="398">SUM(BN97:BR97)/C97</f>
        <v>7.9310344827586213E-2</v>
      </c>
      <c r="M97" s="18">
        <f t="shared" ref="M97" si="399">SUM(BS97:BW97)/C97</f>
        <v>0.1</v>
      </c>
      <c r="N97" s="18">
        <f t="shared" ref="N97" si="400">SUM(BX97:CB97)/C97</f>
        <v>0.10344827586206896</v>
      </c>
      <c r="O97" s="18">
        <f t="shared" ref="O97" si="401">SUM(CC97:CG97)/C97</f>
        <v>5.1724137931034482E-2</v>
      </c>
      <c r="P97" s="18">
        <f t="shared" ref="P97" si="402">SUM(CH97:CL97)/C97</f>
        <v>7.2413793103448282E-2</v>
      </c>
      <c r="Q97" s="18">
        <f t="shared" ref="Q97" si="403">SUM(CM97:CQ97)/C97</f>
        <v>6.2068965517241378E-2</v>
      </c>
      <c r="R97" s="18">
        <f t="shared" ref="R97" si="404">SUM(CR97:CV97)/C97</f>
        <v>8.9655172413793102E-2</v>
      </c>
      <c r="S97" s="18">
        <f t="shared" ref="S97" si="405">SUM(CW97:DV97)/C97</f>
        <v>9.3103448275862075E-2</v>
      </c>
      <c r="T97" s="18">
        <f t="shared" ref="T97:V97" si="406">W97/$C97</f>
        <v>0.15862068965517243</v>
      </c>
      <c r="U97" s="18">
        <f t="shared" si="406"/>
        <v>0.59655172413793101</v>
      </c>
      <c r="V97" s="18">
        <f t="shared" si="406"/>
        <v>0.24482758620689654</v>
      </c>
      <c r="W97" s="17">
        <f t="shared" ref="W97" si="407">SUM(Z97:AP97)</f>
        <v>46</v>
      </c>
      <c r="X97" s="17">
        <f t="shared" ref="X97" si="408">SUM(AQ97:CL97)</f>
        <v>173</v>
      </c>
      <c r="Y97" s="17">
        <f t="shared" ref="Y97" si="409">SUM(CM97:DV97)</f>
        <v>71</v>
      </c>
      <c r="Z97" s="17">
        <v>0</v>
      </c>
      <c r="AA97" s="17">
        <v>5</v>
      </c>
      <c r="AB97" s="17">
        <v>2</v>
      </c>
      <c r="AC97" s="17">
        <v>3</v>
      </c>
      <c r="AD97" s="17">
        <v>2</v>
      </c>
      <c r="AE97" s="17">
        <v>2</v>
      </c>
      <c r="AF97" s="17">
        <v>4</v>
      </c>
      <c r="AG97" s="17">
        <v>3</v>
      </c>
      <c r="AH97" s="17">
        <v>1</v>
      </c>
      <c r="AI97" s="17">
        <v>4</v>
      </c>
      <c r="AJ97" s="17">
        <v>6</v>
      </c>
      <c r="AK97" s="17">
        <v>4</v>
      </c>
      <c r="AL97" s="17">
        <v>2</v>
      </c>
      <c r="AM97" s="17">
        <v>1</v>
      </c>
      <c r="AN97" s="17">
        <v>1</v>
      </c>
      <c r="AO97" s="17">
        <v>1</v>
      </c>
      <c r="AP97" s="17">
        <v>5</v>
      </c>
      <c r="AQ97" s="17">
        <v>3</v>
      </c>
      <c r="AR97" s="17">
        <v>3</v>
      </c>
      <c r="AS97" s="17">
        <v>2</v>
      </c>
      <c r="AT97" s="17">
        <v>3</v>
      </c>
      <c r="AU97" s="17">
        <v>10</v>
      </c>
      <c r="AV97" s="17">
        <v>2</v>
      </c>
      <c r="AW97" s="17">
        <v>3</v>
      </c>
      <c r="AX97" s="17">
        <v>2</v>
      </c>
      <c r="AY97" s="17">
        <v>4</v>
      </c>
      <c r="AZ97" s="17">
        <v>1</v>
      </c>
      <c r="BA97" s="17">
        <v>1</v>
      </c>
      <c r="BB97" s="17">
        <v>3</v>
      </c>
      <c r="BC97" s="17">
        <v>2</v>
      </c>
      <c r="BD97" s="17">
        <v>2</v>
      </c>
      <c r="BE97" s="17">
        <v>1</v>
      </c>
      <c r="BF97" s="17">
        <v>3</v>
      </c>
      <c r="BG97" s="17">
        <v>0</v>
      </c>
      <c r="BH97" s="17">
        <v>1</v>
      </c>
      <c r="BI97" s="17">
        <v>0</v>
      </c>
      <c r="BJ97" s="17">
        <v>4</v>
      </c>
      <c r="BK97" s="17">
        <v>2</v>
      </c>
      <c r="BL97" s="17">
        <v>2</v>
      </c>
      <c r="BM97" s="17">
        <v>1</v>
      </c>
      <c r="BN97" s="17">
        <v>4</v>
      </c>
      <c r="BO97" s="17">
        <v>4</v>
      </c>
      <c r="BP97" s="17">
        <v>6</v>
      </c>
      <c r="BQ97" s="17">
        <v>4</v>
      </c>
      <c r="BR97" s="17">
        <v>5</v>
      </c>
      <c r="BS97" s="17">
        <v>9</v>
      </c>
      <c r="BT97" s="17">
        <v>6</v>
      </c>
      <c r="BU97" s="17">
        <v>6</v>
      </c>
      <c r="BV97" s="17">
        <v>4</v>
      </c>
      <c r="BW97" s="17">
        <v>4</v>
      </c>
      <c r="BX97" s="17">
        <v>3</v>
      </c>
      <c r="BY97" s="17">
        <v>8</v>
      </c>
      <c r="BZ97" s="17">
        <v>9</v>
      </c>
      <c r="CA97" s="17">
        <v>4</v>
      </c>
      <c r="CB97" s="17">
        <v>6</v>
      </c>
      <c r="CC97" s="17">
        <v>2</v>
      </c>
      <c r="CD97" s="17">
        <v>4</v>
      </c>
      <c r="CE97" s="17">
        <v>1</v>
      </c>
      <c r="CF97" s="17">
        <v>5</v>
      </c>
      <c r="CG97" s="17">
        <v>3</v>
      </c>
      <c r="CH97" s="17">
        <v>2</v>
      </c>
      <c r="CI97" s="17">
        <v>3</v>
      </c>
      <c r="CJ97" s="17">
        <v>4</v>
      </c>
      <c r="CK97" s="17">
        <v>9</v>
      </c>
      <c r="CL97" s="17">
        <v>3</v>
      </c>
      <c r="CM97" s="17">
        <v>3</v>
      </c>
      <c r="CN97" s="17">
        <v>4</v>
      </c>
      <c r="CO97" s="17">
        <v>4</v>
      </c>
      <c r="CP97" s="17">
        <v>3</v>
      </c>
      <c r="CQ97" s="17">
        <v>4</v>
      </c>
      <c r="CR97" s="17">
        <v>8</v>
      </c>
      <c r="CS97" s="17">
        <v>5</v>
      </c>
      <c r="CT97" s="17">
        <v>5</v>
      </c>
      <c r="CU97" s="17">
        <v>4</v>
      </c>
      <c r="CV97" s="17">
        <v>4</v>
      </c>
      <c r="CW97" s="17">
        <v>7</v>
      </c>
      <c r="CX97" s="17">
        <v>1</v>
      </c>
      <c r="CY97" s="17">
        <v>4</v>
      </c>
      <c r="CZ97" s="17">
        <v>6</v>
      </c>
      <c r="DA97" s="17">
        <v>1</v>
      </c>
      <c r="DB97" s="17">
        <v>2</v>
      </c>
      <c r="DC97" s="17">
        <v>1</v>
      </c>
      <c r="DD97" s="17">
        <v>0</v>
      </c>
      <c r="DE97" s="17">
        <v>0</v>
      </c>
      <c r="DF97" s="17">
        <v>2</v>
      </c>
      <c r="DG97" s="17">
        <v>0</v>
      </c>
      <c r="DH97" s="17">
        <v>2</v>
      </c>
      <c r="DI97" s="17">
        <v>0</v>
      </c>
      <c r="DJ97" s="17">
        <v>0</v>
      </c>
      <c r="DK97" s="17">
        <v>0</v>
      </c>
      <c r="DL97" s="17">
        <v>0</v>
      </c>
      <c r="DM97" s="17">
        <v>0</v>
      </c>
      <c r="DN97" s="17">
        <v>0</v>
      </c>
      <c r="DO97" s="17">
        <v>0</v>
      </c>
      <c r="DP97" s="17">
        <v>0</v>
      </c>
      <c r="DQ97" s="17">
        <v>0</v>
      </c>
      <c r="DR97" s="17">
        <v>0</v>
      </c>
      <c r="DS97" s="17">
        <v>0</v>
      </c>
      <c r="DT97" s="17">
        <v>0</v>
      </c>
      <c r="DU97" s="17">
        <v>0</v>
      </c>
      <c r="DV97" s="17">
        <v>1</v>
      </c>
    </row>
    <row r="98" spans="1:126" x14ac:dyDescent="0.3">
      <c r="A98" s="164" t="s">
        <v>267</v>
      </c>
      <c r="B98" s="8" t="s">
        <v>268</v>
      </c>
      <c r="C98" s="17" t="s">
        <v>515</v>
      </c>
      <c r="D98" s="17" t="s">
        <v>515</v>
      </c>
      <c r="E98" s="17" t="s">
        <v>515</v>
      </c>
      <c r="F98" s="17" t="s">
        <v>515</v>
      </c>
      <c r="G98" s="17" t="s">
        <v>515</v>
      </c>
      <c r="H98" s="17" t="s">
        <v>515</v>
      </c>
      <c r="I98" s="17" t="s">
        <v>515</v>
      </c>
      <c r="J98" s="17" t="s">
        <v>515</v>
      </c>
      <c r="K98" s="17" t="s">
        <v>515</v>
      </c>
      <c r="L98" s="17" t="s">
        <v>515</v>
      </c>
      <c r="M98" s="17" t="s">
        <v>515</v>
      </c>
      <c r="N98" s="17" t="s">
        <v>515</v>
      </c>
      <c r="O98" s="17" t="s">
        <v>515</v>
      </c>
      <c r="P98" s="17" t="s">
        <v>515</v>
      </c>
      <c r="Q98" s="17" t="s">
        <v>515</v>
      </c>
      <c r="R98" s="17" t="s">
        <v>515</v>
      </c>
      <c r="S98" s="17" t="s">
        <v>515</v>
      </c>
      <c r="T98" s="17" t="s">
        <v>515</v>
      </c>
      <c r="U98" s="17" t="s">
        <v>515</v>
      </c>
      <c r="V98" s="17" t="s">
        <v>515</v>
      </c>
      <c r="W98" s="17" t="s">
        <v>515</v>
      </c>
      <c r="X98" s="17" t="s">
        <v>515</v>
      </c>
      <c r="Y98" s="17" t="s">
        <v>515</v>
      </c>
      <c r="Z98" s="17" t="s">
        <v>515</v>
      </c>
      <c r="AA98" s="17" t="s">
        <v>515</v>
      </c>
      <c r="AB98" s="17" t="s">
        <v>515</v>
      </c>
      <c r="AC98" s="17" t="s">
        <v>515</v>
      </c>
      <c r="AD98" s="17" t="s">
        <v>515</v>
      </c>
      <c r="AE98" s="17" t="s">
        <v>515</v>
      </c>
      <c r="AF98" s="17" t="s">
        <v>515</v>
      </c>
      <c r="AG98" s="17" t="s">
        <v>515</v>
      </c>
      <c r="AH98" s="17" t="s">
        <v>515</v>
      </c>
      <c r="AI98" s="17" t="s">
        <v>515</v>
      </c>
      <c r="AJ98" s="17" t="s">
        <v>515</v>
      </c>
      <c r="AK98" s="17" t="s">
        <v>515</v>
      </c>
      <c r="AL98" s="17" t="s">
        <v>515</v>
      </c>
      <c r="AM98" s="17" t="s">
        <v>515</v>
      </c>
      <c r="AN98" s="17" t="s">
        <v>515</v>
      </c>
      <c r="AO98" s="17" t="s">
        <v>515</v>
      </c>
      <c r="AP98" s="17" t="s">
        <v>515</v>
      </c>
      <c r="AQ98" s="17" t="s">
        <v>515</v>
      </c>
      <c r="AR98" s="17" t="s">
        <v>515</v>
      </c>
      <c r="AS98" s="17" t="s">
        <v>515</v>
      </c>
      <c r="AT98" s="17" t="s">
        <v>515</v>
      </c>
      <c r="AU98" s="17" t="s">
        <v>515</v>
      </c>
      <c r="AV98" s="17" t="s">
        <v>515</v>
      </c>
      <c r="AW98" s="17" t="s">
        <v>515</v>
      </c>
      <c r="AX98" s="17" t="s">
        <v>515</v>
      </c>
      <c r="AY98" s="17" t="s">
        <v>515</v>
      </c>
      <c r="AZ98" s="17" t="s">
        <v>515</v>
      </c>
      <c r="BA98" s="17" t="s">
        <v>515</v>
      </c>
      <c r="BB98" s="17" t="s">
        <v>515</v>
      </c>
      <c r="BC98" s="17" t="s">
        <v>515</v>
      </c>
      <c r="BD98" s="17" t="s">
        <v>515</v>
      </c>
      <c r="BE98" s="17" t="s">
        <v>515</v>
      </c>
      <c r="BF98" s="17" t="s">
        <v>515</v>
      </c>
      <c r="BG98" s="17" t="s">
        <v>515</v>
      </c>
      <c r="BH98" s="17" t="s">
        <v>515</v>
      </c>
      <c r="BI98" s="17" t="s">
        <v>515</v>
      </c>
      <c r="BJ98" s="17" t="s">
        <v>515</v>
      </c>
      <c r="BK98" s="17" t="s">
        <v>515</v>
      </c>
      <c r="BL98" s="17" t="s">
        <v>515</v>
      </c>
      <c r="BM98" s="17" t="s">
        <v>515</v>
      </c>
      <c r="BN98" s="17" t="s">
        <v>515</v>
      </c>
      <c r="BO98" s="17" t="s">
        <v>515</v>
      </c>
      <c r="BP98" s="17" t="s">
        <v>515</v>
      </c>
      <c r="BQ98" s="17" t="s">
        <v>515</v>
      </c>
      <c r="BR98" s="17" t="s">
        <v>515</v>
      </c>
      <c r="BS98" s="17" t="s">
        <v>515</v>
      </c>
      <c r="BT98" s="17" t="s">
        <v>515</v>
      </c>
      <c r="BU98" s="17" t="s">
        <v>515</v>
      </c>
      <c r="BV98" s="17" t="s">
        <v>515</v>
      </c>
      <c r="BW98" s="17" t="s">
        <v>515</v>
      </c>
      <c r="BX98" s="17" t="s">
        <v>515</v>
      </c>
      <c r="BY98" s="17" t="s">
        <v>515</v>
      </c>
      <c r="BZ98" s="17" t="s">
        <v>515</v>
      </c>
      <c r="CA98" s="17" t="s">
        <v>515</v>
      </c>
      <c r="CB98" s="17" t="s">
        <v>515</v>
      </c>
      <c r="CC98" s="17" t="s">
        <v>515</v>
      </c>
      <c r="CD98" s="17" t="s">
        <v>515</v>
      </c>
      <c r="CE98" s="17" t="s">
        <v>515</v>
      </c>
      <c r="CF98" s="17" t="s">
        <v>515</v>
      </c>
      <c r="CG98" s="17" t="s">
        <v>515</v>
      </c>
      <c r="CH98" s="17" t="s">
        <v>515</v>
      </c>
      <c r="CI98" s="17" t="s">
        <v>515</v>
      </c>
      <c r="CJ98" s="17" t="s">
        <v>515</v>
      </c>
      <c r="CK98" s="17" t="s">
        <v>515</v>
      </c>
      <c r="CL98" s="17" t="s">
        <v>515</v>
      </c>
      <c r="CM98" s="17" t="s">
        <v>515</v>
      </c>
      <c r="CN98" s="17" t="s">
        <v>515</v>
      </c>
      <c r="CO98" s="17" t="s">
        <v>515</v>
      </c>
      <c r="CP98" s="17" t="s">
        <v>515</v>
      </c>
      <c r="CQ98" s="17" t="s">
        <v>515</v>
      </c>
      <c r="CR98" s="17" t="s">
        <v>515</v>
      </c>
      <c r="CS98" s="17" t="s">
        <v>515</v>
      </c>
      <c r="CT98" s="17" t="s">
        <v>515</v>
      </c>
      <c r="CU98" s="17" t="s">
        <v>515</v>
      </c>
      <c r="CV98" s="17" t="s">
        <v>515</v>
      </c>
      <c r="CW98" s="17" t="s">
        <v>515</v>
      </c>
      <c r="CX98" s="17" t="s">
        <v>515</v>
      </c>
      <c r="CY98" s="17" t="s">
        <v>515</v>
      </c>
      <c r="CZ98" s="17" t="s">
        <v>515</v>
      </c>
      <c r="DA98" s="17" t="s">
        <v>515</v>
      </c>
      <c r="DB98" s="17" t="s">
        <v>515</v>
      </c>
      <c r="DC98" s="17" t="s">
        <v>515</v>
      </c>
      <c r="DD98" s="17" t="s">
        <v>515</v>
      </c>
      <c r="DE98" s="17" t="s">
        <v>515</v>
      </c>
      <c r="DF98" s="17" t="s">
        <v>515</v>
      </c>
      <c r="DG98" s="17" t="s">
        <v>515</v>
      </c>
      <c r="DH98" s="17" t="s">
        <v>515</v>
      </c>
      <c r="DI98" s="17" t="s">
        <v>515</v>
      </c>
      <c r="DJ98" s="17" t="s">
        <v>515</v>
      </c>
      <c r="DK98" s="17" t="s">
        <v>515</v>
      </c>
      <c r="DL98" s="17" t="s">
        <v>515</v>
      </c>
      <c r="DM98" s="17" t="s">
        <v>515</v>
      </c>
      <c r="DN98" s="17" t="s">
        <v>515</v>
      </c>
      <c r="DO98" s="17" t="s">
        <v>515</v>
      </c>
      <c r="DP98" s="17" t="s">
        <v>515</v>
      </c>
      <c r="DQ98" s="17" t="s">
        <v>515</v>
      </c>
      <c r="DR98" s="17" t="s">
        <v>515</v>
      </c>
      <c r="DS98" s="17" t="s">
        <v>515</v>
      </c>
      <c r="DT98" s="17" t="s">
        <v>515</v>
      </c>
      <c r="DU98" s="17" t="s">
        <v>515</v>
      </c>
      <c r="DV98" s="17" t="s">
        <v>515</v>
      </c>
    </row>
    <row r="99" spans="1:126" x14ac:dyDescent="0.3">
      <c r="A99" s="164" t="s">
        <v>269</v>
      </c>
      <c r="B99" s="8" t="s">
        <v>270</v>
      </c>
      <c r="C99" s="17">
        <v>7258</v>
      </c>
      <c r="D99" s="18">
        <f t="shared" ref="D99:D100" si="410">SUM(Z99:AD99)/C99</f>
        <v>4.9462661890327914E-2</v>
      </c>
      <c r="E99" s="18">
        <f t="shared" ref="E99:E100" si="411">SUM(AE99:AI99)/C99</f>
        <v>4.1195921741526594E-2</v>
      </c>
      <c r="F99" s="18">
        <f t="shared" ref="F99:F100" si="412">SUM(AJ99:AN99)/C99</f>
        <v>4.2987048773766877E-2</v>
      </c>
      <c r="G99" s="18">
        <f t="shared" ref="G99:G100" si="413">SUM(AO99:AS99)/C99</f>
        <v>5.0978230917608156E-2</v>
      </c>
      <c r="H99" s="18">
        <f t="shared" ref="H99:H100" si="414">SUM(AT99:AX99)/C99</f>
        <v>5.4973821989528798E-2</v>
      </c>
      <c r="I99" s="18">
        <f t="shared" ref="I99:I100" si="415">SUM(AY99:BC99)/C99</f>
        <v>4.8911545880407824E-2</v>
      </c>
      <c r="J99" s="18">
        <f t="shared" ref="J99:J100" si="416">SUM(BD99:BH99)/C99</f>
        <v>3.7889225682006061E-2</v>
      </c>
      <c r="K99" s="18">
        <f t="shared" ref="K99:K100" si="417">SUM(BI99:BM99)/C99</f>
        <v>5.0289335905208045E-2</v>
      </c>
      <c r="L99" s="18">
        <f t="shared" ref="L99:L100" si="418">SUM(BN99:BR99)/C99</f>
        <v>5.0978230917608156E-2</v>
      </c>
      <c r="M99" s="18">
        <f t="shared" ref="M99:M100" si="419">SUM(BS99:BW99)/C99</f>
        <v>5.9796087076329565E-2</v>
      </c>
      <c r="N99" s="18">
        <f t="shared" ref="N99:N100" si="420">SUM(BX99:CB99)/C99</f>
        <v>6.1724993111049876E-2</v>
      </c>
      <c r="O99" s="18">
        <f t="shared" ref="O99:O100" si="421">SUM(CC99:CG99)/C99</f>
        <v>6.2689446128410029E-2</v>
      </c>
      <c r="P99" s="18">
        <f t="shared" ref="P99:P100" si="422">SUM(CH99:CL99)/C99</f>
        <v>7.3160650316891701E-2</v>
      </c>
      <c r="Q99" s="18">
        <f t="shared" ref="Q99:Q100" si="423">SUM(CM99:CQ99)/C99</f>
        <v>7.1231744282171397E-2</v>
      </c>
      <c r="R99" s="18">
        <f t="shared" ref="R99:R100" si="424">SUM(CR99:CV99)/C99</f>
        <v>6.8751722237530996E-2</v>
      </c>
      <c r="S99" s="18">
        <f t="shared" ref="S99:S100" si="425">SUM(CW99:DV99)/C99</f>
        <v>0.17497933314962799</v>
      </c>
      <c r="T99" s="18">
        <f t="shared" ref="T99:V100" si="426">W99/$C99</f>
        <v>0.15624138881234501</v>
      </c>
      <c r="U99" s="18">
        <f t="shared" si="426"/>
        <v>0.52879581151832455</v>
      </c>
      <c r="V99" s="18">
        <f t="shared" si="426"/>
        <v>0.31496279966933038</v>
      </c>
      <c r="W99" s="17">
        <f t="shared" ref="W99:W100" si="427">SUM(Z99:AP99)</f>
        <v>1134</v>
      </c>
      <c r="X99" s="17">
        <f t="shared" ref="X99:X100" si="428">SUM(AQ99:CL99)</f>
        <v>3838</v>
      </c>
      <c r="Y99" s="17">
        <f t="shared" ref="Y99:Y100" si="429">SUM(CM99:DV99)</f>
        <v>2286</v>
      </c>
      <c r="Z99" s="17">
        <v>73</v>
      </c>
      <c r="AA99" s="17">
        <v>76</v>
      </c>
      <c r="AB99" s="17">
        <v>75</v>
      </c>
      <c r="AC99" s="17">
        <v>67</v>
      </c>
      <c r="AD99" s="17">
        <v>68</v>
      </c>
      <c r="AE99" s="17">
        <v>63</v>
      </c>
      <c r="AF99" s="17">
        <v>58</v>
      </c>
      <c r="AG99" s="17">
        <v>59</v>
      </c>
      <c r="AH99" s="17">
        <v>61</v>
      </c>
      <c r="AI99" s="17">
        <v>58</v>
      </c>
      <c r="AJ99" s="17">
        <v>67</v>
      </c>
      <c r="AK99" s="17">
        <v>44</v>
      </c>
      <c r="AL99" s="17">
        <v>63</v>
      </c>
      <c r="AM99" s="17">
        <v>61</v>
      </c>
      <c r="AN99" s="17">
        <v>77</v>
      </c>
      <c r="AO99" s="17">
        <v>97</v>
      </c>
      <c r="AP99" s="17">
        <v>67</v>
      </c>
      <c r="AQ99" s="17">
        <v>72</v>
      </c>
      <c r="AR99" s="17">
        <v>58</v>
      </c>
      <c r="AS99" s="17">
        <v>76</v>
      </c>
      <c r="AT99" s="17">
        <v>63</v>
      </c>
      <c r="AU99" s="17">
        <v>78</v>
      </c>
      <c r="AV99" s="17">
        <v>83</v>
      </c>
      <c r="AW99" s="17">
        <v>95</v>
      </c>
      <c r="AX99" s="17">
        <v>80</v>
      </c>
      <c r="AY99" s="17">
        <v>66</v>
      </c>
      <c r="AZ99" s="17">
        <v>71</v>
      </c>
      <c r="BA99" s="17">
        <v>80</v>
      </c>
      <c r="BB99" s="17">
        <v>66</v>
      </c>
      <c r="BC99" s="17">
        <v>72</v>
      </c>
      <c r="BD99" s="17">
        <v>59</v>
      </c>
      <c r="BE99" s="17">
        <v>59</v>
      </c>
      <c r="BF99" s="17">
        <v>50</v>
      </c>
      <c r="BG99" s="17">
        <v>42</v>
      </c>
      <c r="BH99" s="17">
        <v>65</v>
      </c>
      <c r="BI99" s="17">
        <v>86</v>
      </c>
      <c r="BJ99" s="17">
        <v>70</v>
      </c>
      <c r="BK99" s="17">
        <v>72</v>
      </c>
      <c r="BL99" s="17">
        <v>68</v>
      </c>
      <c r="BM99" s="17">
        <v>69</v>
      </c>
      <c r="BN99" s="17">
        <v>80</v>
      </c>
      <c r="BO99" s="17">
        <v>73</v>
      </c>
      <c r="BP99" s="17">
        <v>63</v>
      </c>
      <c r="BQ99" s="17">
        <v>75</v>
      </c>
      <c r="BR99" s="17">
        <v>79</v>
      </c>
      <c r="BS99" s="17">
        <v>92</v>
      </c>
      <c r="BT99" s="17">
        <v>75</v>
      </c>
      <c r="BU99" s="17">
        <v>75</v>
      </c>
      <c r="BV99" s="17">
        <v>102</v>
      </c>
      <c r="BW99" s="17">
        <v>90</v>
      </c>
      <c r="BX99" s="17">
        <v>109</v>
      </c>
      <c r="BY99" s="17">
        <v>80</v>
      </c>
      <c r="BZ99" s="17">
        <v>104</v>
      </c>
      <c r="CA99" s="17">
        <v>74</v>
      </c>
      <c r="CB99" s="17">
        <v>81</v>
      </c>
      <c r="CC99" s="17">
        <v>93</v>
      </c>
      <c r="CD99" s="17">
        <v>80</v>
      </c>
      <c r="CE99" s="17">
        <v>94</v>
      </c>
      <c r="CF99" s="17">
        <v>97</v>
      </c>
      <c r="CG99" s="17">
        <v>91</v>
      </c>
      <c r="CH99" s="17">
        <v>93</v>
      </c>
      <c r="CI99" s="17">
        <v>83</v>
      </c>
      <c r="CJ99" s="17">
        <v>112</v>
      </c>
      <c r="CK99" s="17">
        <v>114</v>
      </c>
      <c r="CL99" s="17">
        <v>129</v>
      </c>
      <c r="CM99" s="17">
        <v>88</v>
      </c>
      <c r="CN99" s="17">
        <v>100</v>
      </c>
      <c r="CO99" s="17">
        <v>111</v>
      </c>
      <c r="CP99" s="17">
        <v>118</v>
      </c>
      <c r="CQ99" s="17">
        <v>100</v>
      </c>
      <c r="CR99" s="17">
        <v>84</v>
      </c>
      <c r="CS99" s="17">
        <v>110</v>
      </c>
      <c r="CT99" s="17">
        <v>101</v>
      </c>
      <c r="CU99" s="17">
        <v>113</v>
      </c>
      <c r="CV99" s="17">
        <v>91</v>
      </c>
      <c r="CW99" s="17">
        <v>106</v>
      </c>
      <c r="CX99" s="17">
        <v>104</v>
      </c>
      <c r="CY99" s="17">
        <v>106</v>
      </c>
      <c r="CZ99" s="17">
        <v>84</v>
      </c>
      <c r="DA99" s="17">
        <v>81</v>
      </c>
      <c r="DB99" s="17">
        <v>84</v>
      </c>
      <c r="DC99" s="17">
        <v>77</v>
      </c>
      <c r="DD99" s="17">
        <v>63</v>
      </c>
      <c r="DE99" s="17">
        <v>80</v>
      </c>
      <c r="DF99" s="17">
        <v>69</v>
      </c>
      <c r="DG99" s="17">
        <v>65</v>
      </c>
      <c r="DH99" s="17">
        <v>64</v>
      </c>
      <c r="DI99" s="17">
        <v>50</v>
      </c>
      <c r="DJ99" s="17">
        <v>59</v>
      </c>
      <c r="DK99" s="17">
        <v>46</v>
      </c>
      <c r="DL99" s="17">
        <v>35</v>
      </c>
      <c r="DM99" s="17">
        <v>24</v>
      </c>
      <c r="DN99" s="17">
        <v>18</v>
      </c>
      <c r="DO99" s="17">
        <v>8</v>
      </c>
      <c r="DP99" s="17">
        <v>15</v>
      </c>
      <c r="DQ99" s="17">
        <v>8</v>
      </c>
      <c r="DR99" s="17">
        <v>7</v>
      </c>
      <c r="DS99" s="17">
        <v>8</v>
      </c>
      <c r="DT99" s="17">
        <v>2</v>
      </c>
      <c r="DU99" s="17">
        <v>2</v>
      </c>
      <c r="DV99" s="17">
        <v>5</v>
      </c>
    </row>
    <row r="100" spans="1:126" x14ac:dyDescent="0.3">
      <c r="A100" s="164" t="s">
        <v>271</v>
      </c>
      <c r="B100" s="8" t="s">
        <v>272</v>
      </c>
      <c r="C100" s="17">
        <v>2100</v>
      </c>
      <c r="D100" s="18">
        <f t="shared" si="410"/>
        <v>5.2380952380952382E-2</v>
      </c>
      <c r="E100" s="18">
        <f t="shared" si="411"/>
        <v>4.6190476190476192E-2</v>
      </c>
      <c r="F100" s="18">
        <f t="shared" si="412"/>
        <v>5.3333333333333337E-2</v>
      </c>
      <c r="G100" s="18">
        <f t="shared" si="413"/>
        <v>6.9047619047619052E-2</v>
      </c>
      <c r="H100" s="18">
        <f t="shared" si="414"/>
        <v>0.11904761904761904</v>
      </c>
      <c r="I100" s="18">
        <f t="shared" si="415"/>
        <v>8.6190476190476192E-2</v>
      </c>
      <c r="J100" s="18">
        <f t="shared" si="416"/>
        <v>4.9523809523809526E-2</v>
      </c>
      <c r="K100" s="18">
        <f t="shared" si="417"/>
        <v>6.4761904761904757E-2</v>
      </c>
      <c r="L100" s="18">
        <f t="shared" si="418"/>
        <v>6.5714285714285711E-2</v>
      </c>
      <c r="M100" s="18">
        <f t="shared" si="419"/>
        <v>5.2380952380952382E-2</v>
      </c>
      <c r="N100" s="18">
        <f t="shared" si="420"/>
        <v>4.7142857142857146E-2</v>
      </c>
      <c r="O100" s="18">
        <f t="shared" si="421"/>
        <v>5.7142857142857141E-2</v>
      </c>
      <c r="P100" s="18">
        <f t="shared" si="422"/>
        <v>4.8571428571428571E-2</v>
      </c>
      <c r="Q100" s="18">
        <f t="shared" si="423"/>
        <v>5.3809523809523807E-2</v>
      </c>
      <c r="R100" s="18">
        <f t="shared" si="424"/>
        <v>3.8571428571428569E-2</v>
      </c>
      <c r="S100" s="18">
        <f t="shared" si="425"/>
        <v>9.6190476190476187E-2</v>
      </c>
      <c r="T100" s="18">
        <f t="shared" si="426"/>
        <v>0.17142857142857143</v>
      </c>
      <c r="U100" s="18">
        <f t="shared" si="426"/>
        <v>0.64</v>
      </c>
      <c r="V100" s="18">
        <f t="shared" si="426"/>
        <v>0.18857142857142858</v>
      </c>
      <c r="W100" s="17">
        <f t="shared" si="427"/>
        <v>360</v>
      </c>
      <c r="X100" s="17">
        <f t="shared" si="428"/>
        <v>1344</v>
      </c>
      <c r="Y100" s="17">
        <f t="shared" si="429"/>
        <v>396</v>
      </c>
      <c r="Z100" s="17">
        <v>24</v>
      </c>
      <c r="AA100" s="17">
        <v>29</v>
      </c>
      <c r="AB100" s="17">
        <v>24</v>
      </c>
      <c r="AC100" s="17">
        <v>14</v>
      </c>
      <c r="AD100" s="17">
        <v>19</v>
      </c>
      <c r="AE100" s="17">
        <v>22</v>
      </c>
      <c r="AF100" s="17">
        <v>20</v>
      </c>
      <c r="AG100" s="17">
        <v>20</v>
      </c>
      <c r="AH100" s="17">
        <v>17</v>
      </c>
      <c r="AI100" s="17">
        <v>18</v>
      </c>
      <c r="AJ100" s="17">
        <v>28</v>
      </c>
      <c r="AK100" s="17">
        <v>22</v>
      </c>
      <c r="AL100" s="17">
        <v>21</v>
      </c>
      <c r="AM100" s="17">
        <v>25</v>
      </c>
      <c r="AN100" s="17">
        <v>16</v>
      </c>
      <c r="AO100" s="17">
        <v>15</v>
      </c>
      <c r="AP100" s="17">
        <v>26</v>
      </c>
      <c r="AQ100" s="17">
        <v>21</v>
      </c>
      <c r="AR100" s="17">
        <v>36</v>
      </c>
      <c r="AS100" s="17">
        <v>47</v>
      </c>
      <c r="AT100" s="17">
        <v>47</v>
      </c>
      <c r="AU100" s="17">
        <v>51</v>
      </c>
      <c r="AV100" s="17">
        <v>54</v>
      </c>
      <c r="AW100" s="17">
        <v>47</v>
      </c>
      <c r="AX100" s="17">
        <v>51</v>
      </c>
      <c r="AY100" s="17">
        <v>44</v>
      </c>
      <c r="AZ100" s="17">
        <v>47</v>
      </c>
      <c r="BA100" s="17">
        <v>35</v>
      </c>
      <c r="BB100" s="17">
        <v>29</v>
      </c>
      <c r="BC100" s="17">
        <v>26</v>
      </c>
      <c r="BD100" s="17">
        <v>25</v>
      </c>
      <c r="BE100" s="17">
        <v>24</v>
      </c>
      <c r="BF100" s="17">
        <v>21</v>
      </c>
      <c r="BG100" s="17">
        <v>19</v>
      </c>
      <c r="BH100" s="17">
        <v>15</v>
      </c>
      <c r="BI100" s="17">
        <v>27</v>
      </c>
      <c r="BJ100" s="17">
        <v>22</v>
      </c>
      <c r="BK100" s="17">
        <v>30</v>
      </c>
      <c r="BL100" s="17">
        <v>36</v>
      </c>
      <c r="BM100" s="17">
        <v>21</v>
      </c>
      <c r="BN100" s="17">
        <v>26</v>
      </c>
      <c r="BO100" s="17">
        <v>34</v>
      </c>
      <c r="BP100" s="17">
        <v>26</v>
      </c>
      <c r="BQ100" s="17">
        <v>24</v>
      </c>
      <c r="BR100" s="17">
        <v>28</v>
      </c>
      <c r="BS100" s="17">
        <v>20</v>
      </c>
      <c r="BT100" s="17">
        <v>29</v>
      </c>
      <c r="BU100" s="17">
        <v>28</v>
      </c>
      <c r="BV100" s="17">
        <v>14</v>
      </c>
      <c r="BW100" s="17">
        <v>19</v>
      </c>
      <c r="BX100" s="17">
        <v>14</v>
      </c>
      <c r="BY100" s="17">
        <v>23</v>
      </c>
      <c r="BZ100" s="17">
        <v>15</v>
      </c>
      <c r="CA100" s="17">
        <v>24</v>
      </c>
      <c r="CB100" s="17">
        <v>23</v>
      </c>
      <c r="CC100" s="17">
        <v>22</v>
      </c>
      <c r="CD100" s="17">
        <v>24</v>
      </c>
      <c r="CE100" s="17">
        <v>29</v>
      </c>
      <c r="CF100" s="17">
        <v>23</v>
      </c>
      <c r="CG100" s="17">
        <v>22</v>
      </c>
      <c r="CH100" s="17">
        <v>24</v>
      </c>
      <c r="CI100" s="17">
        <v>16</v>
      </c>
      <c r="CJ100" s="17">
        <v>16</v>
      </c>
      <c r="CK100" s="17">
        <v>20</v>
      </c>
      <c r="CL100" s="17">
        <v>26</v>
      </c>
      <c r="CM100" s="17">
        <v>20</v>
      </c>
      <c r="CN100" s="17">
        <v>33</v>
      </c>
      <c r="CO100" s="17">
        <v>15</v>
      </c>
      <c r="CP100" s="17">
        <v>19</v>
      </c>
      <c r="CQ100" s="17">
        <v>26</v>
      </c>
      <c r="CR100" s="17">
        <v>13</v>
      </c>
      <c r="CS100" s="17">
        <v>20</v>
      </c>
      <c r="CT100" s="17">
        <v>14</v>
      </c>
      <c r="CU100" s="17">
        <v>19</v>
      </c>
      <c r="CV100" s="17">
        <v>15</v>
      </c>
      <c r="CW100" s="17">
        <v>15</v>
      </c>
      <c r="CX100" s="17">
        <v>16</v>
      </c>
      <c r="CY100" s="17">
        <v>12</v>
      </c>
      <c r="CZ100" s="17">
        <v>18</v>
      </c>
      <c r="DA100" s="17">
        <v>16</v>
      </c>
      <c r="DB100" s="17">
        <v>13</v>
      </c>
      <c r="DC100" s="17">
        <v>15</v>
      </c>
      <c r="DD100" s="17">
        <v>12</v>
      </c>
      <c r="DE100" s="17">
        <v>9</v>
      </c>
      <c r="DF100" s="17">
        <v>8</v>
      </c>
      <c r="DG100" s="17">
        <v>9</v>
      </c>
      <c r="DH100" s="17">
        <v>5</v>
      </c>
      <c r="DI100" s="17">
        <v>5</v>
      </c>
      <c r="DJ100" s="17">
        <v>9</v>
      </c>
      <c r="DK100" s="17">
        <v>5</v>
      </c>
      <c r="DL100" s="17">
        <v>10</v>
      </c>
      <c r="DM100" s="17">
        <v>8</v>
      </c>
      <c r="DN100" s="17">
        <v>2</v>
      </c>
      <c r="DO100" s="17">
        <v>4</v>
      </c>
      <c r="DP100" s="17">
        <v>2</v>
      </c>
      <c r="DQ100" s="17">
        <v>1</v>
      </c>
      <c r="DR100" s="17">
        <v>2</v>
      </c>
      <c r="DS100" s="17">
        <v>0</v>
      </c>
      <c r="DT100" s="17">
        <v>1</v>
      </c>
      <c r="DU100" s="17">
        <v>0</v>
      </c>
      <c r="DV100" s="17">
        <v>5</v>
      </c>
    </row>
    <row r="101" spans="1:126" x14ac:dyDescent="0.3">
      <c r="A101" s="164" t="s">
        <v>273</v>
      </c>
      <c r="B101" s="8" t="s">
        <v>274</v>
      </c>
      <c r="C101" s="17">
        <v>24340</v>
      </c>
      <c r="D101" s="18">
        <f t="shared" ref="D101:D102" si="430">SUM(Z101:AD101)/C101</f>
        <v>7.6047658175842234E-2</v>
      </c>
      <c r="E101" s="18">
        <f t="shared" ref="E101:E102" si="431">SUM(AE101:AI101)/C101</f>
        <v>5.8668857847165162E-2</v>
      </c>
      <c r="F101" s="18">
        <f t="shared" ref="F101:F102" si="432">SUM(AJ101:AN101)/C101</f>
        <v>6.1133935907970421E-2</v>
      </c>
      <c r="G101" s="18">
        <f t="shared" ref="G101:G102" si="433">SUM(AO101:AS101)/C101</f>
        <v>6.3599013968775681E-2</v>
      </c>
      <c r="H101" s="18">
        <f t="shared" ref="H101:H102" si="434">SUM(AT101:AX101)/C101</f>
        <v>7.5143796220213638E-2</v>
      </c>
      <c r="I101" s="18">
        <f t="shared" ref="I101:I102" si="435">SUM(AY101:BC101)/C101</f>
        <v>8.4428923582580112E-2</v>
      </c>
      <c r="J101" s="18">
        <f t="shared" ref="J101:J102" si="436">SUM(BD101:BH101)/C101</f>
        <v>6.9926047658175838E-2</v>
      </c>
      <c r="K101" s="18">
        <f t="shared" ref="K101:K102" si="437">SUM(BI101:BM101)/C101</f>
        <v>6.42974527526705E-2</v>
      </c>
      <c r="L101" s="18">
        <f t="shared" ref="L101:L102" si="438">SUM(BN101:BR101)/C101</f>
        <v>7.2925225965488907E-2</v>
      </c>
      <c r="M101" s="18">
        <f t="shared" ref="M101:M102" si="439">SUM(BS101:BW101)/C101</f>
        <v>7.1322925225965492E-2</v>
      </c>
      <c r="N101" s="18">
        <f t="shared" ref="N101:N102" si="440">SUM(BX101:CB101)/C101</f>
        <v>5.9367296631059982E-2</v>
      </c>
      <c r="O101" s="18">
        <f t="shared" ref="O101:O102" si="441">SUM(CC101:CG101)/C101</f>
        <v>4.8069022185702547E-2</v>
      </c>
      <c r="P101" s="18">
        <f t="shared" ref="P101:P102" si="442">SUM(CH101:CL101)/C101</f>
        <v>5.3985209531635166E-2</v>
      </c>
      <c r="Q101" s="18">
        <f t="shared" ref="Q101:Q102" si="443">SUM(CM101:CQ101)/C101</f>
        <v>4.0016433853738702E-2</v>
      </c>
      <c r="R101" s="18">
        <f t="shared" ref="R101:R102" si="444">SUM(CR101:CV101)/C101</f>
        <v>3.8003286770747741E-2</v>
      </c>
      <c r="S101" s="18">
        <f t="shared" ref="S101:S102" si="445">SUM(CW101:DV101)/C101</f>
        <v>6.3064913722267871E-2</v>
      </c>
      <c r="T101" s="18">
        <f t="shared" ref="T101:V102" si="446">W101/$C101</f>
        <v>0.22235004108463435</v>
      </c>
      <c r="U101" s="18">
        <f t="shared" si="446"/>
        <v>0.63656532456861137</v>
      </c>
      <c r="V101" s="18">
        <f t="shared" si="446"/>
        <v>0.14108463434675431</v>
      </c>
      <c r="W101" s="17">
        <f t="shared" ref="W101:W102" si="447">SUM(Z101:AP101)</f>
        <v>5412</v>
      </c>
      <c r="X101" s="17">
        <f t="shared" ref="X101:X102" si="448">SUM(AQ101:CL101)</f>
        <v>15494</v>
      </c>
      <c r="Y101" s="17">
        <f t="shared" ref="Y101:Y102" si="449">SUM(CM101:DV101)</f>
        <v>3434</v>
      </c>
      <c r="Z101" s="17">
        <v>375</v>
      </c>
      <c r="AA101" s="17">
        <v>365</v>
      </c>
      <c r="AB101" s="17">
        <v>411</v>
      </c>
      <c r="AC101" s="17">
        <v>329</v>
      </c>
      <c r="AD101" s="17">
        <v>371</v>
      </c>
      <c r="AE101" s="17">
        <v>326</v>
      </c>
      <c r="AF101" s="17">
        <v>295</v>
      </c>
      <c r="AG101" s="17">
        <v>276</v>
      </c>
      <c r="AH101" s="17">
        <v>285</v>
      </c>
      <c r="AI101" s="17">
        <v>246</v>
      </c>
      <c r="AJ101" s="17">
        <v>296</v>
      </c>
      <c r="AK101" s="17">
        <v>317</v>
      </c>
      <c r="AL101" s="17">
        <v>292</v>
      </c>
      <c r="AM101" s="17">
        <v>303</v>
      </c>
      <c r="AN101" s="17">
        <v>280</v>
      </c>
      <c r="AO101" s="17">
        <v>351</v>
      </c>
      <c r="AP101" s="17">
        <v>294</v>
      </c>
      <c r="AQ101" s="17">
        <v>327</v>
      </c>
      <c r="AR101" s="17">
        <v>295</v>
      </c>
      <c r="AS101" s="17">
        <v>281</v>
      </c>
      <c r="AT101" s="17">
        <v>321</v>
      </c>
      <c r="AU101" s="17">
        <v>332</v>
      </c>
      <c r="AV101" s="17">
        <v>345</v>
      </c>
      <c r="AW101" s="17">
        <v>412</v>
      </c>
      <c r="AX101" s="17">
        <v>419</v>
      </c>
      <c r="AY101" s="17">
        <v>407</v>
      </c>
      <c r="AZ101" s="17">
        <v>426</v>
      </c>
      <c r="BA101" s="17">
        <v>394</v>
      </c>
      <c r="BB101" s="17">
        <v>407</v>
      </c>
      <c r="BC101" s="17">
        <v>421</v>
      </c>
      <c r="BD101" s="17">
        <v>355</v>
      </c>
      <c r="BE101" s="17">
        <v>405</v>
      </c>
      <c r="BF101" s="17">
        <v>333</v>
      </c>
      <c r="BG101" s="17">
        <v>301</v>
      </c>
      <c r="BH101" s="17">
        <v>308</v>
      </c>
      <c r="BI101" s="17">
        <v>285</v>
      </c>
      <c r="BJ101" s="17">
        <v>296</v>
      </c>
      <c r="BK101" s="17">
        <v>333</v>
      </c>
      <c r="BL101" s="17">
        <v>315</v>
      </c>
      <c r="BM101" s="17">
        <v>336</v>
      </c>
      <c r="BN101" s="17">
        <v>367</v>
      </c>
      <c r="BO101" s="17">
        <v>348</v>
      </c>
      <c r="BP101" s="17">
        <v>349</v>
      </c>
      <c r="BQ101" s="17">
        <v>329</v>
      </c>
      <c r="BR101" s="17">
        <v>382</v>
      </c>
      <c r="BS101" s="17">
        <v>401</v>
      </c>
      <c r="BT101" s="17">
        <v>347</v>
      </c>
      <c r="BU101" s="17">
        <v>315</v>
      </c>
      <c r="BV101" s="17">
        <v>354</v>
      </c>
      <c r="BW101" s="17">
        <v>319</v>
      </c>
      <c r="BX101" s="17">
        <v>340</v>
      </c>
      <c r="BY101" s="17">
        <v>294</v>
      </c>
      <c r="BZ101" s="17">
        <v>270</v>
      </c>
      <c r="CA101" s="17">
        <v>287</v>
      </c>
      <c r="CB101" s="17">
        <v>254</v>
      </c>
      <c r="CC101" s="17">
        <v>234</v>
      </c>
      <c r="CD101" s="17">
        <v>239</v>
      </c>
      <c r="CE101" s="17">
        <v>241</v>
      </c>
      <c r="CF101" s="17">
        <v>233</v>
      </c>
      <c r="CG101" s="17">
        <v>223</v>
      </c>
      <c r="CH101" s="17">
        <v>255</v>
      </c>
      <c r="CI101" s="17">
        <v>265</v>
      </c>
      <c r="CJ101" s="17">
        <v>254</v>
      </c>
      <c r="CK101" s="17">
        <v>262</v>
      </c>
      <c r="CL101" s="17">
        <v>278</v>
      </c>
      <c r="CM101" s="17">
        <v>198</v>
      </c>
      <c r="CN101" s="17">
        <v>211</v>
      </c>
      <c r="CO101" s="17">
        <v>184</v>
      </c>
      <c r="CP101" s="17">
        <v>181</v>
      </c>
      <c r="CQ101" s="17">
        <v>200</v>
      </c>
      <c r="CR101" s="17">
        <v>186</v>
      </c>
      <c r="CS101" s="17">
        <v>194</v>
      </c>
      <c r="CT101" s="17">
        <v>192</v>
      </c>
      <c r="CU101" s="17">
        <v>192</v>
      </c>
      <c r="CV101" s="17">
        <v>161</v>
      </c>
      <c r="CW101" s="17">
        <v>160</v>
      </c>
      <c r="CX101" s="17">
        <v>148</v>
      </c>
      <c r="CY101" s="17">
        <v>151</v>
      </c>
      <c r="CZ101" s="17">
        <v>116</v>
      </c>
      <c r="DA101" s="17">
        <v>115</v>
      </c>
      <c r="DB101" s="17">
        <v>112</v>
      </c>
      <c r="DC101" s="17">
        <v>92</v>
      </c>
      <c r="DD101" s="17">
        <v>82</v>
      </c>
      <c r="DE101" s="17">
        <v>83</v>
      </c>
      <c r="DF101" s="17">
        <v>76</v>
      </c>
      <c r="DG101" s="17">
        <v>76</v>
      </c>
      <c r="DH101" s="17">
        <v>63</v>
      </c>
      <c r="DI101" s="17">
        <v>51</v>
      </c>
      <c r="DJ101" s="17">
        <v>44</v>
      </c>
      <c r="DK101" s="17">
        <v>37</v>
      </c>
      <c r="DL101" s="17">
        <v>37</v>
      </c>
      <c r="DM101" s="17">
        <v>29</v>
      </c>
      <c r="DN101" s="17">
        <v>15</v>
      </c>
      <c r="DO101" s="17">
        <v>11</v>
      </c>
      <c r="DP101" s="17">
        <v>7</v>
      </c>
      <c r="DQ101" s="17">
        <v>11</v>
      </c>
      <c r="DR101" s="17">
        <v>7</v>
      </c>
      <c r="DS101" s="17">
        <v>4</v>
      </c>
      <c r="DT101" s="17">
        <v>5</v>
      </c>
      <c r="DU101" s="17">
        <v>1</v>
      </c>
      <c r="DV101" s="17">
        <v>2</v>
      </c>
    </row>
    <row r="102" spans="1:126" x14ac:dyDescent="0.3">
      <c r="A102" s="164" t="s">
        <v>275</v>
      </c>
      <c r="B102" s="8" t="s">
        <v>276</v>
      </c>
      <c r="C102" s="17">
        <v>343</v>
      </c>
      <c r="D102" s="18">
        <f t="shared" si="430"/>
        <v>2.6239067055393587E-2</v>
      </c>
      <c r="E102" s="18">
        <f t="shared" si="431"/>
        <v>3.7900874635568516E-2</v>
      </c>
      <c r="F102" s="18">
        <f t="shared" si="432"/>
        <v>4.6647230320699708E-2</v>
      </c>
      <c r="G102" s="18">
        <f t="shared" si="433"/>
        <v>3.7900874635568516E-2</v>
      </c>
      <c r="H102" s="18">
        <f t="shared" si="434"/>
        <v>3.4985422740524783E-2</v>
      </c>
      <c r="I102" s="18">
        <f t="shared" si="435"/>
        <v>2.3323615160349854E-2</v>
      </c>
      <c r="J102" s="18">
        <f t="shared" si="436"/>
        <v>1.7492711370262391E-2</v>
      </c>
      <c r="K102" s="18">
        <f t="shared" si="437"/>
        <v>2.9154518950437316E-2</v>
      </c>
      <c r="L102" s="18">
        <f t="shared" si="438"/>
        <v>8.7463556851311949E-2</v>
      </c>
      <c r="M102" s="18">
        <f t="shared" si="439"/>
        <v>0.10495626822157435</v>
      </c>
      <c r="N102" s="18">
        <f t="shared" si="440"/>
        <v>8.4548104956268216E-2</v>
      </c>
      <c r="O102" s="18">
        <f t="shared" si="441"/>
        <v>9.9125364431486881E-2</v>
      </c>
      <c r="P102" s="18">
        <f t="shared" si="442"/>
        <v>0.14285714285714285</v>
      </c>
      <c r="Q102" s="18">
        <f t="shared" si="443"/>
        <v>9.0379008746355682E-2</v>
      </c>
      <c r="R102" s="18">
        <f t="shared" si="444"/>
        <v>6.9970845481049565E-2</v>
      </c>
      <c r="S102" s="18">
        <f t="shared" si="445"/>
        <v>6.7055393586005832E-2</v>
      </c>
      <c r="T102" s="18">
        <f t="shared" si="446"/>
        <v>0.1282798833819242</v>
      </c>
      <c r="U102" s="18">
        <f t="shared" si="446"/>
        <v>0.64431486880466471</v>
      </c>
      <c r="V102" s="18">
        <f t="shared" si="446"/>
        <v>0.22740524781341107</v>
      </c>
      <c r="W102" s="17">
        <f t="shared" si="447"/>
        <v>44</v>
      </c>
      <c r="X102" s="17">
        <f t="shared" si="448"/>
        <v>221</v>
      </c>
      <c r="Y102" s="17">
        <f t="shared" si="449"/>
        <v>78</v>
      </c>
      <c r="Z102" s="17">
        <v>2</v>
      </c>
      <c r="AA102" s="17">
        <v>1</v>
      </c>
      <c r="AB102" s="17">
        <v>0</v>
      </c>
      <c r="AC102" s="17">
        <v>1</v>
      </c>
      <c r="AD102" s="17">
        <v>5</v>
      </c>
      <c r="AE102" s="17">
        <v>0</v>
      </c>
      <c r="AF102" s="17">
        <v>6</v>
      </c>
      <c r="AG102" s="17">
        <v>2</v>
      </c>
      <c r="AH102" s="17">
        <v>2</v>
      </c>
      <c r="AI102" s="17">
        <v>3</v>
      </c>
      <c r="AJ102" s="17">
        <v>3</v>
      </c>
      <c r="AK102" s="17">
        <v>3</v>
      </c>
      <c r="AL102" s="17">
        <v>4</v>
      </c>
      <c r="AM102" s="17">
        <v>3</v>
      </c>
      <c r="AN102" s="17">
        <v>3</v>
      </c>
      <c r="AO102" s="17">
        <v>5</v>
      </c>
      <c r="AP102" s="17">
        <v>1</v>
      </c>
      <c r="AQ102" s="17">
        <v>2</v>
      </c>
      <c r="AR102" s="17">
        <v>3</v>
      </c>
      <c r="AS102" s="17">
        <v>2</v>
      </c>
      <c r="AT102" s="17">
        <v>4</v>
      </c>
      <c r="AU102" s="17">
        <v>1</v>
      </c>
      <c r="AV102" s="17">
        <v>1</v>
      </c>
      <c r="AW102" s="17">
        <v>4</v>
      </c>
      <c r="AX102" s="17">
        <v>2</v>
      </c>
      <c r="AY102" s="17">
        <v>1</v>
      </c>
      <c r="AZ102" s="17">
        <v>5</v>
      </c>
      <c r="BA102" s="17">
        <v>1</v>
      </c>
      <c r="BB102" s="17">
        <v>0</v>
      </c>
      <c r="BC102" s="17">
        <v>1</v>
      </c>
      <c r="BD102" s="17">
        <v>3</v>
      </c>
      <c r="BE102" s="17">
        <v>1</v>
      </c>
      <c r="BF102" s="17">
        <v>0</v>
      </c>
      <c r="BG102" s="17">
        <v>0</v>
      </c>
      <c r="BH102" s="17">
        <v>2</v>
      </c>
      <c r="BI102" s="17">
        <v>0</v>
      </c>
      <c r="BJ102" s="17">
        <v>2</v>
      </c>
      <c r="BK102" s="17">
        <v>4</v>
      </c>
      <c r="BL102" s="17">
        <v>0</v>
      </c>
      <c r="BM102" s="17">
        <v>4</v>
      </c>
      <c r="BN102" s="17">
        <v>2</v>
      </c>
      <c r="BO102" s="17">
        <v>7</v>
      </c>
      <c r="BP102" s="17">
        <v>9</v>
      </c>
      <c r="BQ102" s="17">
        <v>7</v>
      </c>
      <c r="BR102" s="17">
        <v>5</v>
      </c>
      <c r="BS102" s="17">
        <v>1</v>
      </c>
      <c r="BT102" s="17">
        <v>12</v>
      </c>
      <c r="BU102" s="17">
        <v>4</v>
      </c>
      <c r="BV102" s="17">
        <v>6</v>
      </c>
      <c r="BW102" s="17">
        <v>13</v>
      </c>
      <c r="BX102" s="17">
        <v>4</v>
      </c>
      <c r="BY102" s="17">
        <v>8</v>
      </c>
      <c r="BZ102" s="17">
        <v>6</v>
      </c>
      <c r="CA102" s="17">
        <v>3</v>
      </c>
      <c r="CB102" s="17">
        <v>8</v>
      </c>
      <c r="CC102" s="17">
        <v>7</v>
      </c>
      <c r="CD102" s="17">
        <v>6</v>
      </c>
      <c r="CE102" s="17">
        <v>10</v>
      </c>
      <c r="CF102" s="17">
        <v>7</v>
      </c>
      <c r="CG102" s="17">
        <v>4</v>
      </c>
      <c r="CH102" s="17">
        <v>6</v>
      </c>
      <c r="CI102" s="17">
        <v>5</v>
      </c>
      <c r="CJ102" s="17">
        <v>16</v>
      </c>
      <c r="CK102" s="17">
        <v>13</v>
      </c>
      <c r="CL102" s="17">
        <v>9</v>
      </c>
      <c r="CM102" s="17">
        <v>10</v>
      </c>
      <c r="CN102" s="17">
        <v>6</v>
      </c>
      <c r="CO102" s="17">
        <v>6</v>
      </c>
      <c r="CP102" s="17">
        <v>4</v>
      </c>
      <c r="CQ102" s="17">
        <v>5</v>
      </c>
      <c r="CR102" s="17">
        <v>5</v>
      </c>
      <c r="CS102" s="17">
        <v>1</v>
      </c>
      <c r="CT102" s="17">
        <v>8</v>
      </c>
      <c r="CU102" s="17">
        <v>5</v>
      </c>
      <c r="CV102" s="17">
        <v>5</v>
      </c>
      <c r="CW102" s="17">
        <v>2</v>
      </c>
      <c r="CX102" s="17">
        <v>2</v>
      </c>
      <c r="CY102" s="17">
        <v>2</v>
      </c>
      <c r="CZ102" s="17">
        <v>2</v>
      </c>
      <c r="DA102" s="17">
        <v>1</v>
      </c>
      <c r="DB102" s="17">
        <v>1</v>
      </c>
      <c r="DC102" s="17">
        <v>2</v>
      </c>
      <c r="DD102" s="17">
        <v>0</v>
      </c>
      <c r="DE102" s="17">
        <v>1</v>
      </c>
      <c r="DF102" s="17">
        <v>2</v>
      </c>
      <c r="DG102" s="17">
        <v>1</v>
      </c>
      <c r="DH102" s="17">
        <v>1</v>
      </c>
      <c r="DI102" s="17">
        <v>1</v>
      </c>
      <c r="DJ102" s="17">
        <v>1</v>
      </c>
      <c r="DK102" s="17">
        <v>2</v>
      </c>
      <c r="DL102" s="17">
        <v>1</v>
      </c>
      <c r="DM102" s="17">
        <v>0</v>
      </c>
      <c r="DN102" s="17">
        <v>0</v>
      </c>
      <c r="DO102" s="17">
        <v>1</v>
      </c>
      <c r="DP102" s="17">
        <v>0</v>
      </c>
      <c r="DQ102" s="17">
        <v>0</v>
      </c>
      <c r="DR102" s="17">
        <v>0</v>
      </c>
      <c r="DS102" s="17">
        <v>0</v>
      </c>
      <c r="DT102" s="17">
        <v>0</v>
      </c>
      <c r="DU102" s="17">
        <v>0</v>
      </c>
      <c r="DV102" s="17">
        <v>0</v>
      </c>
    </row>
    <row r="103" spans="1:126" x14ac:dyDescent="0.3">
      <c r="A103" s="164" t="s">
        <v>277</v>
      </c>
      <c r="B103" s="8" t="s">
        <v>278</v>
      </c>
      <c r="C103" s="17">
        <v>406</v>
      </c>
      <c r="D103" s="18">
        <f t="shared" ref="D103" si="450">SUM(Z103:AD103)/C103</f>
        <v>3.6945812807881777E-2</v>
      </c>
      <c r="E103" s="18">
        <f t="shared" ref="E103" si="451">SUM(AE103:AI103)/C103</f>
        <v>4.6798029556650245E-2</v>
      </c>
      <c r="F103" s="18">
        <f t="shared" ref="F103" si="452">SUM(AJ103:AN103)/C103</f>
        <v>4.9261083743842367E-2</v>
      </c>
      <c r="G103" s="18">
        <f t="shared" ref="G103" si="453">SUM(AO103:AS103)/C103</f>
        <v>4.4334975369458129E-2</v>
      </c>
      <c r="H103" s="18">
        <f t="shared" ref="H103" si="454">SUM(AT103:AX103)/C103</f>
        <v>3.4482758620689655E-2</v>
      </c>
      <c r="I103" s="18">
        <f t="shared" ref="I103" si="455">SUM(AY103:BC103)/C103</f>
        <v>2.9556650246305417E-2</v>
      </c>
      <c r="J103" s="18">
        <f t="shared" ref="J103" si="456">SUM(BD103:BH103)/C103</f>
        <v>3.6945812807881777E-2</v>
      </c>
      <c r="K103" s="18">
        <f t="shared" ref="K103" si="457">SUM(BI103:BM103)/C103</f>
        <v>5.4187192118226604E-2</v>
      </c>
      <c r="L103" s="18">
        <f t="shared" ref="L103" si="458">SUM(BN103:BR103)/C103</f>
        <v>7.1428571428571425E-2</v>
      </c>
      <c r="M103" s="18">
        <f t="shared" ref="M103" si="459">SUM(BS103:BW103)/C103</f>
        <v>9.3596059113300489E-2</v>
      </c>
      <c r="N103" s="18">
        <f t="shared" ref="N103" si="460">SUM(BX103:CB103)/C103</f>
        <v>5.6650246305418719E-2</v>
      </c>
      <c r="O103" s="18">
        <f t="shared" ref="O103" si="461">SUM(CC103:CG103)/C103</f>
        <v>5.6650246305418719E-2</v>
      </c>
      <c r="P103" s="18">
        <f t="shared" ref="P103" si="462">SUM(CH103:CL103)/C103</f>
        <v>8.3743842364532015E-2</v>
      </c>
      <c r="Q103" s="18">
        <f t="shared" ref="Q103" si="463">SUM(CM103:CQ103)/C103</f>
        <v>7.8817733990147784E-2</v>
      </c>
      <c r="R103" s="18">
        <f t="shared" ref="R103" si="464">SUM(CR103:CV103)/C103</f>
        <v>6.4039408866995079E-2</v>
      </c>
      <c r="S103" s="18">
        <f t="shared" ref="S103" si="465">SUM(CW103:DV103)/C103</f>
        <v>0.1625615763546798</v>
      </c>
      <c r="T103" s="18">
        <f t="shared" ref="T103:V103" si="466">W103/$C103</f>
        <v>0.15270935960591134</v>
      </c>
      <c r="U103" s="18">
        <f t="shared" si="466"/>
        <v>0.54187192118226601</v>
      </c>
      <c r="V103" s="18">
        <f t="shared" si="466"/>
        <v>0.30541871921182268</v>
      </c>
      <c r="W103" s="17">
        <f t="shared" ref="W103" si="467">SUM(Z103:AP103)</f>
        <v>62</v>
      </c>
      <c r="X103" s="17">
        <f t="shared" ref="X103" si="468">SUM(AQ103:CL103)</f>
        <v>220</v>
      </c>
      <c r="Y103" s="17">
        <f t="shared" ref="Y103" si="469">SUM(CM103:DV103)</f>
        <v>124</v>
      </c>
      <c r="Z103" s="17">
        <v>2</v>
      </c>
      <c r="AA103" s="17">
        <v>4</v>
      </c>
      <c r="AB103" s="17">
        <v>2</v>
      </c>
      <c r="AC103" s="17">
        <v>5</v>
      </c>
      <c r="AD103" s="17">
        <v>2</v>
      </c>
      <c r="AE103" s="17">
        <v>3</v>
      </c>
      <c r="AF103" s="17">
        <v>4</v>
      </c>
      <c r="AG103" s="17">
        <v>4</v>
      </c>
      <c r="AH103" s="17">
        <v>3</v>
      </c>
      <c r="AI103" s="17">
        <v>5</v>
      </c>
      <c r="AJ103" s="17">
        <v>4</v>
      </c>
      <c r="AK103" s="17">
        <v>4</v>
      </c>
      <c r="AL103" s="17">
        <v>2</v>
      </c>
      <c r="AM103" s="17">
        <v>6</v>
      </c>
      <c r="AN103" s="17">
        <v>4</v>
      </c>
      <c r="AO103" s="17">
        <v>4</v>
      </c>
      <c r="AP103" s="17">
        <v>4</v>
      </c>
      <c r="AQ103" s="17">
        <v>6</v>
      </c>
      <c r="AR103" s="17">
        <v>4</v>
      </c>
      <c r="AS103" s="17">
        <v>0</v>
      </c>
      <c r="AT103" s="17">
        <v>4</v>
      </c>
      <c r="AU103" s="17">
        <v>2</v>
      </c>
      <c r="AV103" s="17">
        <v>3</v>
      </c>
      <c r="AW103" s="17">
        <v>4</v>
      </c>
      <c r="AX103" s="17">
        <v>1</v>
      </c>
      <c r="AY103" s="17">
        <v>1</v>
      </c>
      <c r="AZ103" s="17">
        <v>1</v>
      </c>
      <c r="BA103" s="17">
        <v>2</v>
      </c>
      <c r="BB103" s="17">
        <v>4</v>
      </c>
      <c r="BC103" s="17">
        <v>4</v>
      </c>
      <c r="BD103" s="17">
        <v>3</v>
      </c>
      <c r="BE103" s="17">
        <v>3</v>
      </c>
      <c r="BF103" s="17">
        <v>3</v>
      </c>
      <c r="BG103" s="17">
        <v>4</v>
      </c>
      <c r="BH103" s="17">
        <v>2</v>
      </c>
      <c r="BI103" s="17">
        <v>3</v>
      </c>
      <c r="BJ103" s="17">
        <v>6</v>
      </c>
      <c r="BK103" s="17">
        <v>2</v>
      </c>
      <c r="BL103" s="17">
        <v>6</v>
      </c>
      <c r="BM103" s="17">
        <v>5</v>
      </c>
      <c r="BN103" s="17">
        <v>5</v>
      </c>
      <c r="BO103" s="17">
        <v>4</v>
      </c>
      <c r="BP103" s="17">
        <v>7</v>
      </c>
      <c r="BQ103" s="17">
        <v>5</v>
      </c>
      <c r="BR103" s="17">
        <v>8</v>
      </c>
      <c r="BS103" s="17">
        <v>6</v>
      </c>
      <c r="BT103" s="17">
        <v>10</v>
      </c>
      <c r="BU103" s="17">
        <v>9</v>
      </c>
      <c r="BV103" s="17">
        <v>5</v>
      </c>
      <c r="BW103" s="17">
        <v>8</v>
      </c>
      <c r="BX103" s="17">
        <v>4</v>
      </c>
      <c r="BY103" s="17">
        <v>6</v>
      </c>
      <c r="BZ103" s="17">
        <v>3</v>
      </c>
      <c r="CA103" s="17">
        <v>4</v>
      </c>
      <c r="CB103" s="17">
        <v>6</v>
      </c>
      <c r="CC103" s="17">
        <v>5</v>
      </c>
      <c r="CD103" s="17">
        <v>5</v>
      </c>
      <c r="CE103" s="17">
        <v>5</v>
      </c>
      <c r="CF103" s="17">
        <v>0</v>
      </c>
      <c r="CG103" s="17">
        <v>8</v>
      </c>
      <c r="CH103" s="17">
        <v>2</v>
      </c>
      <c r="CI103" s="17">
        <v>6</v>
      </c>
      <c r="CJ103" s="17">
        <v>3</v>
      </c>
      <c r="CK103" s="17">
        <v>14</v>
      </c>
      <c r="CL103" s="17">
        <v>9</v>
      </c>
      <c r="CM103" s="17">
        <v>6</v>
      </c>
      <c r="CN103" s="17">
        <v>9</v>
      </c>
      <c r="CO103" s="17">
        <v>7</v>
      </c>
      <c r="CP103" s="17">
        <v>5</v>
      </c>
      <c r="CQ103" s="17">
        <v>5</v>
      </c>
      <c r="CR103" s="17">
        <v>6</v>
      </c>
      <c r="CS103" s="17">
        <v>3</v>
      </c>
      <c r="CT103" s="17">
        <v>8</v>
      </c>
      <c r="CU103" s="17">
        <v>2</v>
      </c>
      <c r="CV103" s="17">
        <v>7</v>
      </c>
      <c r="CW103" s="17">
        <v>3</v>
      </c>
      <c r="CX103" s="17">
        <v>4</v>
      </c>
      <c r="CY103" s="17">
        <v>3</v>
      </c>
      <c r="CZ103" s="17">
        <v>7</v>
      </c>
      <c r="DA103" s="17">
        <v>3</v>
      </c>
      <c r="DB103" s="17">
        <v>2</v>
      </c>
      <c r="DC103" s="17">
        <v>5</v>
      </c>
      <c r="DD103" s="17">
        <v>2</v>
      </c>
      <c r="DE103" s="17">
        <v>5</v>
      </c>
      <c r="DF103" s="17">
        <v>6</v>
      </c>
      <c r="DG103" s="17">
        <v>1</v>
      </c>
      <c r="DH103" s="17">
        <v>2</v>
      </c>
      <c r="DI103" s="17">
        <v>0</v>
      </c>
      <c r="DJ103" s="17">
        <v>5</v>
      </c>
      <c r="DK103" s="17">
        <v>1</v>
      </c>
      <c r="DL103" s="17">
        <v>5</v>
      </c>
      <c r="DM103" s="17">
        <v>3</v>
      </c>
      <c r="DN103" s="17">
        <v>1</v>
      </c>
      <c r="DO103" s="17">
        <v>1</v>
      </c>
      <c r="DP103" s="17">
        <v>2</v>
      </c>
      <c r="DQ103" s="17">
        <v>1</v>
      </c>
      <c r="DR103" s="17">
        <v>1</v>
      </c>
      <c r="DS103" s="17">
        <v>1</v>
      </c>
      <c r="DT103" s="17">
        <v>0</v>
      </c>
      <c r="DU103" s="17">
        <v>1</v>
      </c>
      <c r="DV103" s="17">
        <v>1</v>
      </c>
    </row>
    <row r="104" spans="1:126" x14ac:dyDescent="0.3">
      <c r="A104" s="164" t="s">
        <v>279</v>
      </c>
      <c r="B104" s="8" t="s">
        <v>280</v>
      </c>
      <c r="C104" s="17" t="s">
        <v>515</v>
      </c>
      <c r="D104" s="17" t="s">
        <v>515</v>
      </c>
      <c r="E104" s="17" t="s">
        <v>515</v>
      </c>
      <c r="F104" s="17" t="s">
        <v>515</v>
      </c>
      <c r="G104" s="17" t="s">
        <v>515</v>
      </c>
      <c r="H104" s="17" t="s">
        <v>515</v>
      </c>
      <c r="I104" s="17" t="s">
        <v>515</v>
      </c>
      <c r="J104" s="17" t="s">
        <v>515</v>
      </c>
      <c r="K104" s="17" t="s">
        <v>515</v>
      </c>
      <c r="L104" s="17" t="s">
        <v>515</v>
      </c>
      <c r="M104" s="17" t="s">
        <v>515</v>
      </c>
      <c r="N104" s="17" t="s">
        <v>515</v>
      </c>
      <c r="O104" s="17" t="s">
        <v>515</v>
      </c>
      <c r="P104" s="17" t="s">
        <v>515</v>
      </c>
      <c r="Q104" s="17" t="s">
        <v>515</v>
      </c>
      <c r="R104" s="17" t="s">
        <v>515</v>
      </c>
      <c r="S104" s="17" t="s">
        <v>515</v>
      </c>
      <c r="T104" s="17" t="s">
        <v>515</v>
      </c>
      <c r="U104" s="17" t="s">
        <v>515</v>
      </c>
      <c r="V104" s="17" t="s">
        <v>515</v>
      </c>
      <c r="W104" s="17" t="s">
        <v>515</v>
      </c>
      <c r="X104" s="17" t="s">
        <v>515</v>
      </c>
      <c r="Y104" s="17" t="s">
        <v>515</v>
      </c>
      <c r="Z104" s="17" t="s">
        <v>515</v>
      </c>
      <c r="AA104" s="17" t="s">
        <v>515</v>
      </c>
      <c r="AB104" s="17" t="s">
        <v>515</v>
      </c>
      <c r="AC104" s="17" t="s">
        <v>515</v>
      </c>
      <c r="AD104" s="17" t="s">
        <v>515</v>
      </c>
      <c r="AE104" s="17" t="s">
        <v>515</v>
      </c>
      <c r="AF104" s="17" t="s">
        <v>515</v>
      </c>
      <c r="AG104" s="17" t="s">
        <v>515</v>
      </c>
      <c r="AH104" s="17" t="s">
        <v>515</v>
      </c>
      <c r="AI104" s="17" t="s">
        <v>515</v>
      </c>
      <c r="AJ104" s="17" t="s">
        <v>515</v>
      </c>
      <c r="AK104" s="17" t="s">
        <v>515</v>
      </c>
      <c r="AL104" s="17" t="s">
        <v>515</v>
      </c>
      <c r="AM104" s="17" t="s">
        <v>515</v>
      </c>
      <c r="AN104" s="17" t="s">
        <v>515</v>
      </c>
      <c r="AO104" s="17" t="s">
        <v>515</v>
      </c>
      <c r="AP104" s="17" t="s">
        <v>515</v>
      </c>
      <c r="AQ104" s="17" t="s">
        <v>515</v>
      </c>
      <c r="AR104" s="17" t="s">
        <v>515</v>
      </c>
      <c r="AS104" s="17" t="s">
        <v>515</v>
      </c>
      <c r="AT104" s="17" t="s">
        <v>515</v>
      </c>
      <c r="AU104" s="17" t="s">
        <v>515</v>
      </c>
      <c r="AV104" s="17" t="s">
        <v>515</v>
      </c>
      <c r="AW104" s="17" t="s">
        <v>515</v>
      </c>
      <c r="AX104" s="17" t="s">
        <v>515</v>
      </c>
      <c r="AY104" s="17" t="s">
        <v>515</v>
      </c>
      <c r="AZ104" s="17" t="s">
        <v>515</v>
      </c>
      <c r="BA104" s="17" t="s">
        <v>515</v>
      </c>
      <c r="BB104" s="17" t="s">
        <v>515</v>
      </c>
      <c r="BC104" s="17" t="s">
        <v>515</v>
      </c>
      <c r="BD104" s="17" t="s">
        <v>515</v>
      </c>
      <c r="BE104" s="17" t="s">
        <v>515</v>
      </c>
      <c r="BF104" s="17" t="s">
        <v>515</v>
      </c>
      <c r="BG104" s="17" t="s">
        <v>515</v>
      </c>
      <c r="BH104" s="17" t="s">
        <v>515</v>
      </c>
      <c r="BI104" s="17" t="s">
        <v>515</v>
      </c>
      <c r="BJ104" s="17" t="s">
        <v>515</v>
      </c>
      <c r="BK104" s="17" t="s">
        <v>515</v>
      </c>
      <c r="BL104" s="17" t="s">
        <v>515</v>
      </c>
      <c r="BM104" s="17" t="s">
        <v>515</v>
      </c>
      <c r="BN104" s="17" t="s">
        <v>515</v>
      </c>
      <c r="BO104" s="17" t="s">
        <v>515</v>
      </c>
      <c r="BP104" s="17" t="s">
        <v>515</v>
      </c>
      <c r="BQ104" s="17" t="s">
        <v>515</v>
      </c>
      <c r="BR104" s="17" t="s">
        <v>515</v>
      </c>
      <c r="BS104" s="17" t="s">
        <v>515</v>
      </c>
      <c r="BT104" s="17" t="s">
        <v>515</v>
      </c>
      <c r="BU104" s="17" t="s">
        <v>515</v>
      </c>
      <c r="BV104" s="17" t="s">
        <v>515</v>
      </c>
      <c r="BW104" s="17" t="s">
        <v>515</v>
      </c>
      <c r="BX104" s="17" t="s">
        <v>515</v>
      </c>
      <c r="BY104" s="17" t="s">
        <v>515</v>
      </c>
      <c r="BZ104" s="17" t="s">
        <v>515</v>
      </c>
      <c r="CA104" s="17" t="s">
        <v>515</v>
      </c>
      <c r="CB104" s="17" t="s">
        <v>515</v>
      </c>
      <c r="CC104" s="17" t="s">
        <v>515</v>
      </c>
      <c r="CD104" s="17" t="s">
        <v>515</v>
      </c>
      <c r="CE104" s="17" t="s">
        <v>515</v>
      </c>
      <c r="CF104" s="17" t="s">
        <v>515</v>
      </c>
      <c r="CG104" s="17" t="s">
        <v>515</v>
      </c>
      <c r="CH104" s="17" t="s">
        <v>515</v>
      </c>
      <c r="CI104" s="17" t="s">
        <v>515</v>
      </c>
      <c r="CJ104" s="17" t="s">
        <v>515</v>
      </c>
      <c r="CK104" s="17" t="s">
        <v>515</v>
      </c>
      <c r="CL104" s="17" t="s">
        <v>515</v>
      </c>
      <c r="CM104" s="17" t="s">
        <v>515</v>
      </c>
      <c r="CN104" s="17" t="s">
        <v>515</v>
      </c>
      <c r="CO104" s="17" t="s">
        <v>515</v>
      </c>
      <c r="CP104" s="17" t="s">
        <v>515</v>
      </c>
      <c r="CQ104" s="17" t="s">
        <v>515</v>
      </c>
      <c r="CR104" s="17" t="s">
        <v>515</v>
      </c>
      <c r="CS104" s="17" t="s">
        <v>515</v>
      </c>
      <c r="CT104" s="17" t="s">
        <v>515</v>
      </c>
      <c r="CU104" s="17" t="s">
        <v>515</v>
      </c>
      <c r="CV104" s="17" t="s">
        <v>515</v>
      </c>
      <c r="CW104" s="17" t="s">
        <v>515</v>
      </c>
      <c r="CX104" s="17" t="s">
        <v>515</v>
      </c>
      <c r="CY104" s="17" t="s">
        <v>515</v>
      </c>
      <c r="CZ104" s="17" t="s">
        <v>515</v>
      </c>
      <c r="DA104" s="17" t="s">
        <v>515</v>
      </c>
      <c r="DB104" s="17" t="s">
        <v>515</v>
      </c>
      <c r="DC104" s="17" t="s">
        <v>515</v>
      </c>
      <c r="DD104" s="17" t="s">
        <v>515</v>
      </c>
      <c r="DE104" s="17" t="s">
        <v>515</v>
      </c>
      <c r="DF104" s="17" t="s">
        <v>515</v>
      </c>
      <c r="DG104" s="17" t="s">
        <v>515</v>
      </c>
      <c r="DH104" s="17" t="s">
        <v>515</v>
      </c>
      <c r="DI104" s="17" t="s">
        <v>515</v>
      </c>
      <c r="DJ104" s="17" t="s">
        <v>515</v>
      </c>
      <c r="DK104" s="17" t="s">
        <v>515</v>
      </c>
      <c r="DL104" s="17" t="s">
        <v>515</v>
      </c>
      <c r="DM104" s="17" t="s">
        <v>515</v>
      </c>
      <c r="DN104" s="17" t="s">
        <v>515</v>
      </c>
      <c r="DO104" s="17" t="s">
        <v>515</v>
      </c>
      <c r="DP104" s="17" t="s">
        <v>515</v>
      </c>
      <c r="DQ104" s="17" t="s">
        <v>515</v>
      </c>
      <c r="DR104" s="17" t="s">
        <v>515</v>
      </c>
      <c r="DS104" s="17" t="s">
        <v>515</v>
      </c>
      <c r="DT104" s="17" t="s">
        <v>515</v>
      </c>
      <c r="DU104" s="17" t="s">
        <v>515</v>
      </c>
      <c r="DV104" s="17" t="s">
        <v>515</v>
      </c>
    </row>
    <row r="105" spans="1:126" x14ac:dyDescent="0.3">
      <c r="A105" s="164" t="s">
        <v>281</v>
      </c>
      <c r="B105" s="8" t="s">
        <v>282</v>
      </c>
      <c r="C105" s="17" t="s">
        <v>515</v>
      </c>
      <c r="D105" s="17" t="s">
        <v>515</v>
      </c>
      <c r="E105" s="17" t="s">
        <v>515</v>
      </c>
      <c r="F105" s="17" t="s">
        <v>515</v>
      </c>
      <c r="G105" s="17" t="s">
        <v>515</v>
      </c>
      <c r="H105" s="17" t="s">
        <v>515</v>
      </c>
      <c r="I105" s="17" t="s">
        <v>515</v>
      </c>
      <c r="J105" s="17" t="s">
        <v>515</v>
      </c>
      <c r="K105" s="17" t="s">
        <v>515</v>
      </c>
      <c r="L105" s="17" t="s">
        <v>515</v>
      </c>
      <c r="M105" s="17" t="s">
        <v>515</v>
      </c>
      <c r="N105" s="17" t="s">
        <v>515</v>
      </c>
      <c r="O105" s="17" t="s">
        <v>515</v>
      </c>
      <c r="P105" s="17" t="s">
        <v>515</v>
      </c>
      <c r="Q105" s="17" t="s">
        <v>515</v>
      </c>
      <c r="R105" s="17" t="s">
        <v>515</v>
      </c>
      <c r="S105" s="17" t="s">
        <v>515</v>
      </c>
      <c r="T105" s="17" t="s">
        <v>515</v>
      </c>
      <c r="U105" s="17" t="s">
        <v>515</v>
      </c>
      <c r="V105" s="17" t="s">
        <v>515</v>
      </c>
      <c r="W105" s="17" t="s">
        <v>515</v>
      </c>
      <c r="X105" s="17" t="s">
        <v>515</v>
      </c>
      <c r="Y105" s="17" t="s">
        <v>515</v>
      </c>
      <c r="Z105" s="17" t="s">
        <v>515</v>
      </c>
      <c r="AA105" s="17" t="s">
        <v>515</v>
      </c>
      <c r="AB105" s="17" t="s">
        <v>515</v>
      </c>
      <c r="AC105" s="17" t="s">
        <v>515</v>
      </c>
      <c r="AD105" s="17" t="s">
        <v>515</v>
      </c>
      <c r="AE105" s="17" t="s">
        <v>515</v>
      </c>
      <c r="AF105" s="17" t="s">
        <v>515</v>
      </c>
      <c r="AG105" s="17" t="s">
        <v>515</v>
      </c>
      <c r="AH105" s="17" t="s">
        <v>515</v>
      </c>
      <c r="AI105" s="17" t="s">
        <v>515</v>
      </c>
      <c r="AJ105" s="17" t="s">
        <v>515</v>
      </c>
      <c r="AK105" s="17" t="s">
        <v>515</v>
      </c>
      <c r="AL105" s="17" t="s">
        <v>515</v>
      </c>
      <c r="AM105" s="17" t="s">
        <v>515</v>
      </c>
      <c r="AN105" s="17" t="s">
        <v>515</v>
      </c>
      <c r="AO105" s="17" t="s">
        <v>515</v>
      </c>
      <c r="AP105" s="17" t="s">
        <v>515</v>
      </c>
      <c r="AQ105" s="17" t="s">
        <v>515</v>
      </c>
      <c r="AR105" s="17" t="s">
        <v>515</v>
      </c>
      <c r="AS105" s="17" t="s">
        <v>515</v>
      </c>
      <c r="AT105" s="17" t="s">
        <v>515</v>
      </c>
      <c r="AU105" s="17" t="s">
        <v>515</v>
      </c>
      <c r="AV105" s="17" t="s">
        <v>515</v>
      </c>
      <c r="AW105" s="17" t="s">
        <v>515</v>
      </c>
      <c r="AX105" s="17" t="s">
        <v>515</v>
      </c>
      <c r="AY105" s="17" t="s">
        <v>515</v>
      </c>
      <c r="AZ105" s="17" t="s">
        <v>515</v>
      </c>
      <c r="BA105" s="17" t="s">
        <v>515</v>
      </c>
      <c r="BB105" s="17" t="s">
        <v>515</v>
      </c>
      <c r="BC105" s="17" t="s">
        <v>515</v>
      </c>
      <c r="BD105" s="17" t="s">
        <v>515</v>
      </c>
      <c r="BE105" s="17" t="s">
        <v>515</v>
      </c>
      <c r="BF105" s="17" t="s">
        <v>515</v>
      </c>
      <c r="BG105" s="17" t="s">
        <v>515</v>
      </c>
      <c r="BH105" s="17" t="s">
        <v>515</v>
      </c>
      <c r="BI105" s="17" t="s">
        <v>515</v>
      </c>
      <c r="BJ105" s="17" t="s">
        <v>515</v>
      </c>
      <c r="BK105" s="17" t="s">
        <v>515</v>
      </c>
      <c r="BL105" s="17" t="s">
        <v>515</v>
      </c>
      <c r="BM105" s="17" t="s">
        <v>515</v>
      </c>
      <c r="BN105" s="17" t="s">
        <v>515</v>
      </c>
      <c r="BO105" s="17" t="s">
        <v>515</v>
      </c>
      <c r="BP105" s="17" t="s">
        <v>515</v>
      </c>
      <c r="BQ105" s="17" t="s">
        <v>515</v>
      </c>
      <c r="BR105" s="17" t="s">
        <v>515</v>
      </c>
      <c r="BS105" s="17" t="s">
        <v>515</v>
      </c>
      <c r="BT105" s="17" t="s">
        <v>515</v>
      </c>
      <c r="BU105" s="17" t="s">
        <v>515</v>
      </c>
      <c r="BV105" s="17" t="s">
        <v>515</v>
      </c>
      <c r="BW105" s="17" t="s">
        <v>515</v>
      </c>
      <c r="BX105" s="17" t="s">
        <v>515</v>
      </c>
      <c r="BY105" s="17" t="s">
        <v>515</v>
      </c>
      <c r="BZ105" s="17" t="s">
        <v>515</v>
      </c>
      <c r="CA105" s="17" t="s">
        <v>515</v>
      </c>
      <c r="CB105" s="17" t="s">
        <v>515</v>
      </c>
      <c r="CC105" s="17" t="s">
        <v>515</v>
      </c>
      <c r="CD105" s="17" t="s">
        <v>515</v>
      </c>
      <c r="CE105" s="17" t="s">
        <v>515</v>
      </c>
      <c r="CF105" s="17" t="s">
        <v>515</v>
      </c>
      <c r="CG105" s="17" t="s">
        <v>515</v>
      </c>
      <c r="CH105" s="17" t="s">
        <v>515</v>
      </c>
      <c r="CI105" s="17" t="s">
        <v>515</v>
      </c>
      <c r="CJ105" s="17" t="s">
        <v>515</v>
      </c>
      <c r="CK105" s="17" t="s">
        <v>515</v>
      </c>
      <c r="CL105" s="17" t="s">
        <v>515</v>
      </c>
      <c r="CM105" s="17" t="s">
        <v>515</v>
      </c>
      <c r="CN105" s="17" t="s">
        <v>515</v>
      </c>
      <c r="CO105" s="17" t="s">
        <v>515</v>
      </c>
      <c r="CP105" s="17" t="s">
        <v>515</v>
      </c>
      <c r="CQ105" s="17" t="s">
        <v>515</v>
      </c>
      <c r="CR105" s="17" t="s">
        <v>515</v>
      </c>
      <c r="CS105" s="17" t="s">
        <v>515</v>
      </c>
      <c r="CT105" s="17" t="s">
        <v>515</v>
      </c>
      <c r="CU105" s="17" t="s">
        <v>515</v>
      </c>
      <c r="CV105" s="17" t="s">
        <v>515</v>
      </c>
      <c r="CW105" s="17" t="s">
        <v>515</v>
      </c>
      <c r="CX105" s="17" t="s">
        <v>515</v>
      </c>
      <c r="CY105" s="17" t="s">
        <v>515</v>
      </c>
      <c r="CZ105" s="17" t="s">
        <v>515</v>
      </c>
      <c r="DA105" s="17" t="s">
        <v>515</v>
      </c>
      <c r="DB105" s="17" t="s">
        <v>515</v>
      </c>
      <c r="DC105" s="17" t="s">
        <v>515</v>
      </c>
      <c r="DD105" s="17" t="s">
        <v>515</v>
      </c>
      <c r="DE105" s="17" t="s">
        <v>515</v>
      </c>
      <c r="DF105" s="17" t="s">
        <v>515</v>
      </c>
      <c r="DG105" s="17" t="s">
        <v>515</v>
      </c>
      <c r="DH105" s="17" t="s">
        <v>515</v>
      </c>
      <c r="DI105" s="17" t="s">
        <v>515</v>
      </c>
      <c r="DJ105" s="17" t="s">
        <v>515</v>
      </c>
      <c r="DK105" s="17" t="s">
        <v>515</v>
      </c>
      <c r="DL105" s="17" t="s">
        <v>515</v>
      </c>
      <c r="DM105" s="17" t="s">
        <v>515</v>
      </c>
      <c r="DN105" s="17" t="s">
        <v>515</v>
      </c>
      <c r="DO105" s="17" t="s">
        <v>515</v>
      </c>
      <c r="DP105" s="17" t="s">
        <v>515</v>
      </c>
      <c r="DQ105" s="17" t="s">
        <v>515</v>
      </c>
      <c r="DR105" s="17" t="s">
        <v>515</v>
      </c>
      <c r="DS105" s="17" t="s">
        <v>515</v>
      </c>
      <c r="DT105" s="17" t="s">
        <v>515</v>
      </c>
      <c r="DU105" s="17" t="s">
        <v>515</v>
      </c>
      <c r="DV105" s="17" t="s">
        <v>515</v>
      </c>
    </row>
    <row r="106" spans="1:126" x14ac:dyDescent="0.3">
      <c r="A106" s="164" t="s">
        <v>283</v>
      </c>
      <c r="B106" s="8" t="s">
        <v>284</v>
      </c>
      <c r="C106" s="17">
        <v>7202</v>
      </c>
      <c r="D106" s="18">
        <f t="shared" ref="D106:D109" si="470">SUM(Z106:AD106)/C106</f>
        <v>5.2485420716467647E-2</v>
      </c>
      <c r="E106" s="18">
        <f t="shared" ref="E106:E109" si="471">SUM(AE106:AI106)/C106</f>
        <v>3.6101083032490974E-2</v>
      </c>
      <c r="F106" s="18">
        <f t="shared" ref="F106:F109" si="472">SUM(AJ106:AN106)/C106</f>
        <v>4.8181060816439879E-2</v>
      </c>
      <c r="G106" s="18">
        <f t="shared" ref="G106:G109" si="473">SUM(AO106:AS106)/C106</f>
        <v>5.2068869758400443E-2</v>
      </c>
      <c r="H106" s="18">
        <f t="shared" ref="H106:H109" si="474">SUM(AT106:AX106)/C106</f>
        <v>5.6650930297139683E-2</v>
      </c>
      <c r="I106" s="18">
        <f t="shared" ref="I106:I109" si="475">SUM(AY106:BC106)/C106</f>
        <v>5.4012774229380729E-2</v>
      </c>
      <c r="J106" s="18">
        <f t="shared" ref="J106:J109" si="476">SUM(BD106:BH106)/C106</f>
        <v>4.5681755068036657E-2</v>
      </c>
      <c r="K106" s="18">
        <f t="shared" ref="K106:K109" si="477">SUM(BI106:BM106)/C106</f>
        <v>5.06803665648431E-2</v>
      </c>
      <c r="L106" s="18">
        <f t="shared" ref="L106:L109" si="478">SUM(BN106:BR106)/C106</f>
        <v>6.1788392113301858E-2</v>
      </c>
      <c r="M106" s="18">
        <f t="shared" ref="M106:M109" si="479">SUM(BS106:BW106)/C106</f>
        <v>6.7342404887531238E-2</v>
      </c>
      <c r="N106" s="18">
        <f t="shared" ref="N106:N109" si="480">SUM(BX106:CB106)/C106</f>
        <v>5.3179672313246322E-2</v>
      </c>
      <c r="O106" s="18">
        <f t="shared" ref="O106:O109" si="481">SUM(CC106:CG106)/C106</f>
        <v>5.0124965287420158E-2</v>
      </c>
      <c r="P106" s="18">
        <f t="shared" ref="P106:P109" si="482">SUM(CH106:CL106)/C106</f>
        <v>7.3035267981116356E-2</v>
      </c>
      <c r="Q106" s="18">
        <f t="shared" ref="Q106:Q109" si="483">SUM(CM106:CQ106)/C106</f>
        <v>7.4007220216606495E-2</v>
      </c>
      <c r="R106" s="18">
        <f t="shared" ref="R106:R109" si="484">SUM(CR106:CV106)/C106</f>
        <v>6.4843099139128016E-2</v>
      </c>
      <c r="S106" s="18">
        <f t="shared" ref="S106:S109" si="485">SUM(CW106:DV106)/C106</f>
        <v>0.15981671757845042</v>
      </c>
      <c r="T106" s="18">
        <f t="shared" ref="T106:V109" si="486">W106/$C106</f>
        <v>0.15953901693973896</v>
      </c>
      <c r="U106" s="18">
        <f t="shared" si="486"/>
        <v>0.54179394612607612</v>
      </c>
      <c r="V106" s="18">
        <f t="shared" si="486"/>
        <v>0.29866703693418495</v>
      </c>
      <c r="W106" s="17">
        <f t="shared" ref="W106:W109" si="487">SUM(Z106:AP106)</f>
        <v>1149</v>
      </c>
      <c r="X106" s="17">
        <f t="shared" ref="X106:X109" si="488">SUM(AQ106:CL106)</f>
        <v>3902</v>
      </c>
      <c r="Y106" s="17">
        <f t="shared" ref="Y106:Y109" si="489">SUM(CM106:DV106)</f>
        <v>2151</v>
      </c>
      <c r="Z106" s="17">
        <v>99</v>
      </c>
      <c r="AA106" s="17">
        <v>69</v>
      </c>
      <c r="AB106" s="17">
        <v>77</v>
      </c>
      <c r="AC106" s="17">
        <v>69</v>
      </c>
      <c r="AD106" s="17">
        <v>64</v>
      </c>
      <c r="AE106" s="17">
        <v>48</v>
      </c>
      <c r="AF106" s="17">
        <v>55</v>
      </c>
      <c r="AG106" s="17">
        <v>47</v>
      </c>
      <c r="AH106" s="17">
        <v>58</v>
      </c>
      <c r="AI106" s="17">
        <v>52</v>
      </c>
      <c r="AJ106" s="17">
        <v>61</v>
      </c>
      <c r="AK106" s="17">
        <v>67</v>
      </c>
      <c r="AL106" s="17">
        <v>62</v>
      </c>
      <c r="AM106" s="17">
        <v>71</v>
      </c>
      <c r="AN106" s="17">
        <v>86</v>
      </c>
      <c r="AO106" s="17">
        <v>87</v>
      </c>
      <c r="AP106" s="17">
        <v>77</v>
      </c>
      <c r="AQ106" s="17">
        <v>64</v>
      </c>
      <c r="AR106" s="17">
        <v>71</v>
      </c>
      <c r="AS106" s="17">
        <v>76</v>
      </c>
      <c r="AT106" s="17">
        <v>69</v>
      </c>
      <c r="AU106" s="17">
        <v>82</v>
      </c>
      <c r="AV106" s="17">
        <v>82</v>
      </c>
      <c r="AW106" s="17">
        <v>83</v>
      </c>
      <c r="AX106" s="17">
        <v>92</v>
      </c>
      <c r="AY106" s="17">
        <v>69</v>
      </c>
      <c r="AZ106" s="17">
        <v>73</v>
      </c>
      <c r="BA106" s="17">
        <v>79</v>
      </c>
      <c r="BB106" s="17">
        <v>84</v>
      </c>
      <c r="BC106" s="17">
        <v>84</v>
      </c>
      <c r="BD106" s="17">
        <v>86</v>
      </c>
      <c r="BE106" s="17">
        <v>67</v>
      </c>
      <c r="BF106" s="17">
        <v>56</v>
      </c>
      <c r="BG106" s="17">
        <v>70</v>
      </c>
      <c r="BH106" s="17">
        <v>50</v>
      </c>
      <c r="BI106" s="17">
        <v>75</v>
      </c>
      <c r="BJ106" s="17">
        <v>58</v>
      </c>
      <c r="BK106" s="17">
        <v>74</v>
      </c>
      <c r="BL106" s="17">
        <v>79</v>
      </c>
      <c r="BM106" s="17">
        <v>79</v>
      </c>
      <c r="BN106" s="17">
        <v>90</v>
      </c>
      <c r="BO106" s="17">
        <v>78</v>
      </c>
      <c r="BP106" s="17">
        <v>77</v>
      </c>
      <c r="BQ106" s="17">
        <v>107</v>
      </c>
      <c r="BR106" s="17">
        <v>93</v>
      </c>
      <c r="BS106" s="17">
        <v>104</v>
      </c>
      <c r="BT106" s="17">
        <v>108</v>
      </c>
      <c r="BU106" s="17">
        <v>101</v>
      </c>
      <c r="BV106" s="17">
        <v>92</v>
      </c>
      <c r="BW106" s="17">
        <v>80</v>
      </c>
      <c r="BX106" s="17">
        <v>83</v>
      </c>
      <c r="BY106" s="17">
        <v>86</v>
      </c>
      <c r="BZ106" s="17">
        <v>72</v>
      </c>
      <c r="CA106" s="17">
        <v>73</v>
      </c>
      <c r="CB106" s="17">
        <v>69</v>
      </c>
      <c r="CC106" s="17">
        <v>82</v>
      </c>
      <c r="CD106" s="17">
        <v>72</v>
      </c>
      <c r="CE106" s="17">
        <v>67</v>
      </c>
      <c r="CF106" s="17">
        <v>72</v>
      </c>
      <c r="CG106" s="17">
        <v>68</v>
      </c>
      <c r="CH106" s="17">
        <v>95</v>
      </c>
      <c r="CI106" s="17">
        <v>90</v>
      </c>
      <c r="CJ106" s="17">
        <v>99</v>
      </c>
      <c r="CK106" s="17">
        <v>101</v>
      </c>
      <c r="CL106" s="17">
        <v>141</v>
      </c>
      <c r="CM106" s="17">
        <v>99</v>
      </c>
      <c r="CN106" s="17">
        <v>120</v>
      </c>
      <c r="CO106" s="17">
        <v>100</v>
      </c>
      <c r="CP106" s="17">
        <v>112</v>
      </c>
      <c r="CQ106" s="17">
        <v>102</v>
      </c>
      <c r="CR106" s="17">
        <v>93</v>
      </c>
      <c r="CS106" s="17">
        <v>79</v>
      </c>
      <c r="CT106" s="17">
        <v>89</v>
      </c>
      <c r="CU106" s="17">
        <v>111</v>
      </c>
      <c r="CV106" s="17">
        <v>95</v>
      </c>
      <c r="CW106" s="17">
        <v>96</v>
      </c>
      <c r="CX106" s="17">
        <v>77</v>
      </c>
      <c r="CY106" s="17">
        <v>100</v>
      </c>
      <c r="CZ106" s="17">
        <v>97</v>
      </c>
      <c r="DA106" s="17">
        <v>83</v>
      </c>
      <c r="DB106" s="17">
        <v>91</v>
      </c>
      <c r="DC106" s="17">
        <v>85</v>
      </c>
      <c r="DD106" s="17">
        <v>55</v>
      </c>
      <c r="DE106" s="17">
        <v>76</v>
      </c>
      <c r="DF106" s="17">
        <v>52</v>
      </c>
      <c r="DG106" s="17">
        <v>59</v>
      </c>
      <c r="DH106" s="17">
        <v>48</v>
      </c>
      <c r="DI106" s="17">
        <v>37</v>
      </c>
      <c r="DJ106" s="17">
        <v>56</v>
      </c>
      <c r="DK106" s="17">
        <v>35</v>
      </c>
      <c r="DL106" s="17">
        <v>35</v>
      </c>
      <c r="DM106" s="17">
        <v>19</v>
      </c>
      <c r="DN106" s="17">
        <v>18</v>
      </c>
      <c r="DO106" s="17">
        <v>4</v>
      </c>
      <c r="DP106" s="17">
        <v>3</v>
      </c>
      <c r="DQ106" s="17">
        <v>7</v>
      </c>
      <c r="DR106" s="17">
        <v>10</v>
      </c>
      <c r="DS106" s="17">
        <v>2</v>
      </c>
      <c r="DT106" s="17">
        <v>1</v>
      </c>
      <c r="DU106" s="17">
        <v>1</v>
      </c>
      <c r="DV106" s="17">
        <v>4</v>
      </c>
    </row>
    <row r="107" spans="1:126" x14ac:dyDescent="0.3">
      <c r="A107" s="164" t="s">
        <v>285</v>
      </c>
      <c r="B107" s="8" t="s">
        <v>286</v>
      </c>
      <c r="C107" s="17">
        <v>223</v>
      </c>
      <c r="D107" s="18">
        <f t="shared" si="470"/>
        <v>5.829596412556054E-2</v>
      </c>
      <c r="E107" s="18">
        <f t="shared" si="471"/>
        <v>3.1390134529147982E-2</v>
      </c>
      <c r="F107" s="18">
        <f t="shared" si="472"/>
        <v>6.2780269058295965E-2</v>
      </c>
      <c r="G107" s="18">
        <f t="shared" si="473"/>
        <v>9.417040358744394E-2</v>
      </c>
      <c r="H107" s="18">
        <f t="shared" si="474"/>
        <v>3.1390134529147982E-2</v>
      </c>
      <c r="I107" s="18">
        <f t="shared" si="475"/>
        <v>1.3452914798206279E-2</v>
      </c>
      <c r="J107" s="18">
        <f t="shared" si="476"/>
        <v>3.1390134529147982E-2</v>
      </c>
      <c r="K107" s="18">
        <f t="shared" si="477"/>
        <v>4.0358744394618833E-2</v>
      </c>
      <c r="L107" s="18">
        <f t="shared" si="478"/>
        <v>6.2780269058295965E-2</v>
      </c>
      <c r="M107" s="18">
        <f t="shared" si="479"/>
        <v>0.13452914798206278</v>
      </c>
      <c r="N107" s="18">
        <f t="shared" si="480"/>
        <v>8.9686098654708515E-2</v>
      </c>
      <c r="O107" s="18">
        <f t="shared" si="481"/>
        <v>0.1031390134529148</v>
      </c>
      <c r="P107" s="18">
        <f t="shared" si="482"/>
        <v>5.3811659192825115E-2</v>
      </c>
      <c r="Q107" s="18">
        <f t="shared" si="483"/>
        <v>5.3811659192825115E-2</v>
      </c>
      <c r="R107" s="18">
        <f t="shared" si="484"/>
        <v>6.2780269058295965E-2</v>
      </c>
      <c r="S107" s="18">
        <f t="shared" si="485"/>
        <v>7.623318385650224E-2</v>
      </c>
      <c r="T107" s="18">
        <f t="shared" si="486"/>
        <v>0.19730941704035873</v>
      </c>
      <c r="U107" s="18">
        <f t="shared" si="486"/>
        <v>0.60986547085201792</v>
      </c>
      <c r="V107" s="18">
        <f t="shared" si="486"/>
        <v>0.19282511210762332</v>
      </c>
      <c r="W107" s="17">
        <f t="shared" si="487"/>
        <v>44</v>
      </c>
      <c r="X107" s="17">
        <f t="shared" si="488"/>
        <v>136</v>
      </c>
      <c r="Y107" s="17">
        <f t="shared" si="489"/>
        <v>43</v>
      </c>
      <c r="Z107" s="17">
        <v>2</v>
      </c>
      <c r="AA107" s="17">
        <v>1</v>
      </c>
      <c r="AB107" s="17">
        <v>4</v>
      </c>
      <c r="AC107" s="17">
        <v>1</v>
      </c>
      <c r="AD107" s="17">
        <v>5</v>
      </c>
      <c r="AE107" s="17">
        <v>2</v>
      </c>
      <c r="AF107" s="17">
        <v>1</v>
      </c>
      <c r="AG107" s="17">
        <v>0</v>
      </c>
      <c r="AH107" s="17">
        <v>2</v>
      </c>
      <c r="AI107" s="17">
        <v>2</v>
      </c>
      <c r="AJ107" s="17">
        <v>2</v>
      </c>
      <c r="AK107" s="17">
        <v>3</v>
      </c>
      <c r="AL107" s="17">
        <v>3</v>
      </c>
      <c r="AM107" s="17">
        <v>2</v>
      </c>
      <c r="AN107" s="17">
        <v>4</v>
      </c>
      <c r="AO107" s="17">
        <v>6</v>
      </c>
      <c r="AP107" s="17">
        <v>4</v>
      </c>
      <c r="AQ107" s="17">
        <v>4</v>
      </c>
      <c r="AR107" s="17">
        <v>5</v>
      </c>
      <c r="AS107" s="17">
        <v>2</v>
      </c>
      <c r="AT107" s="17">
        <v>1</v>
      </c>
      <c r="AU107" s="17">
        <v>2</v>
      </c>
      <c r="AV107" s="17">
        <v>3</v>
      </c>
      <c r="AW107" s="17">
        <v>1</v>
      </c>
      <c r="AX107" s="17">
        <v>0</v>
      </c>
      <c r="AY107" s="17">
        <v>1</v>
      </c>
      <c r="AZ107" s="17">
        <v>0</v>
      </c>
      <c r="BA107" s="17">
        <v>0</v>
      </c>
      <c r="BB107" s="17">
        <v>1</v>
      </c>
      <c r="BC107" s="17">
        <v>1</v>
      </c>
      <c r="BD107" s="17">
        <v>2</v>
      </c>
      <c r="BE107" s="17">
        <v>1</v>
      </c>
      <c r="BF107" s="17">
        <v>0</v>
      </c>
      <c r="BG107" s="17">
        <v>1</v>
      </c>
      <c r="BH107" s="17">
        <v>3</v>
      </c>
      <c r="BI107" s="17">
        <v>2</v>
      </c>
      <c r="BJ107" s="17">
        <v>2</v>
      </c>
      <c r="BK107" s="17">
        <v>3</v>
      </c>
      <c r="BL107" s="17">
        <v>0</v>
      </c>
      <c r="BM107" s="17">
        <v>2</v>
      </c>
      <c r="BN107" s="17">
        <v>3</v>
      </c>
      <c r="BO107" s="17">
        <v>4</v>
      </c>
      <c r="BP107" s="17">
        <v>4</v>
      </c>
      <c r="BQ107" s="17">
        <v>2</v>
      </c>
      <c r="BR107" s="17">
        <v>1</v>
      </c>
      <c r="BS107" s="17">
        <v>5</v>
      </c>
      <c r="BT107" s="17">
        <v>3</v>
      </c>
      <c r="BU107" s="17">
        <v>8</v>
      </c>
      <c r="BV107" s="17">
        <v>7</v>
      </c>
      <c r="BW107" s="17">
        <v>7</v>
      </c>
      <c r="BX107" s="17">
        <v>8</v>
      </c>
      <c r="BY107" s="17">
        <v>1</v>
      </c>
      <c r="BZ107" s="17">
        <v>5</v>
      </c>
      <c r="CA107" s="17">
        <v>4</v>
      </c>
      <c r="CB107" s="17">
        <v>2</v>
      </c>
      <c r="CC107" s="17">
        <v>3</v>
      </c>
      <c r="CD107" s="17">
        <v>6</v>
      </c>
      <c r="CE107" s="17">
        <v>4</v>
      </c>
      <c r="CF107" s="17">
        <v>6</v>
      </c>
      <c r="CG107" s="17">
        <v>4</v>
      </c>
      <c r="CH107" s="17">
        <v>0</v>
      </c>
      <c r="CI107" s="17">
        <v>1</v>
      </c>
      <c r="CJ107" s="17">
        <v>2</v>
      </c>
      <c r="CK107" s="17">
        <v>1</v>
      </c>
      <c r="CL107" s="17">
        <v>8</v>
      </c>
      <c r="CM107" s="17">
        <v>3</v>
      </c>
      <c r="CN107" s="17">
        <v>1</v>
      </c>
      <c r="CO107" s="17">
        <v>4</v>
      </c>
      <c r="CP107" s="17">
        <v>3</v>
      </c>
      <c r="CQ107" s="17">
        <v>1</v>
      </c>
      <c r="CR107" s="17">
        <v>2</v>
      </c>
      <c r="CS107" s="17">
        <v>2</v>
      </c>
      <c r="CT107" s="17">
        <v>1</v>
      </c>
      <c r="CU107" s="17">
        <v>6</v>
      </c>
      <c r="CV107" s="17">
        <v>3</v>
      </c>
      <c r="CW107" s="17">
        <v>1</v>
      </c>
      <c r="CX107" s="17">
        <v>2</v>
      </c>
      <c r="CY107" s="17">
        <v>2</v>
      </c>
      <c r="CZ107" s="17">
        <v>2</v>
      </c>
      <c r="DA107" s="17">
        <v>2</v>
      </c>
      <c r="DB107" s="17">
        <v>0</v>
      </c>
      <c r="DC107" s="17">
        <v>0</v>
      </c>
      <c r="DD107" s="17">
        <v>1</v>
      </c>
      <c r="DE107" s="17">
        <v>1</v>
      </c>
      <c r="DF107" s="17">
        <v>1</v>
      </c>
      <c r="DG107" s="17">
        <v>0</v>
      </c>
      <c r="DH107" s="17">
        <v>2</v>
      </c>
      <c r="DI107" s="17">
        <v>1</v>
      </c>
      <c r="DJ107" s="17">
        <v>0</v>
      </c>
      <c r="DK107" s="17">
        <v>0</v>
      </c>
      <c r="DL107" s="17">
        <v>1</v>
      </c>
      <c r="DM107" s="17">
        <v>1</v>
      </c>
      <c r="DN107" s="17">
        <v>0</v>
      </c>
      <c r="DO107" s="17">
        <v>0</v>
      </c>
      <c r="DP107" s="17">
        <v>0</v>
      </c>
      <c r="DQ107" s="17">
        <v>0</v>
      </c>
      <c r="DR107" s="17">
        <v>0</v>
      </c>
      <c r="DS107" s="17">
        <v>0</v>
      </c>
      <c r="DT107" s="17">
        <v>0</v>
      </c>
      <c r="DU107" s="17">
        <v>0</v>
      </c>
      <c r="DV107" s="17">
        <v>0</v>
      </c>
    </row>
    <row r="108" spans="1:126" x14ac:dyDescent="0.3">
      <c r="A108" s="164" t="s">
        <v>287</v>
      </c>
      <c r="B108" s="8" t="s">
        <v>288</v>
      </c>
      <c r="C108" s="17">
        <v>169</v>
      </c>
      <c r="D108" s="18">
        <f t="shared" si="470"/>
        <v>5.3254437869822487E-2</v>
      </c>
      <c r="E108" s="18">
        <f t="shared" si="471"/>
        <v>4.7337278106508875E-2</v>
      </c>
      <c r="F108" s="18">
        <f t="shared" si="472"/>
        <v>4.142011834319527E-2</v>
      </c>
      <c r="G108" s="18">
        <f t="shared" si="473"/>
        <v>3.5502958579881658E-2</v>
      </c>
      <c r="H108" s="18">
        <f t="shared" si="474"/>
        <v>1.1834319526627219E-2</v>
      </c>
      <c r="I108" s="18">
        <f t="shared" si="475"/>
        <v>1.7751479289940829E-2</v>
      </c>
      <c r="J108" s="18">
        <f t="shared" si="476"/>
        <v>3.5502958579881658E-2</v>
      </c>
      <c r="K108" s="18">
        <f t="shared" si="477"/>
        <v>4.142011834319527E-2</v>
      </c>
      <c r="L108" s="18">
        <f t="shared" si="478"/>
        <v>0.10059171597633136</v>
      </c>
      <c r="M108" s="18">
        <f t="shared" si="479"/>
        <v>4.7337278106508875E-2</v>
      </c>
      <c r="N108" s="18">
        <f t="shared" si="480"/>
        <v>8.8757396449704137E-2</v>
      </c>
      <c r="O108" s="18">
        <f t="shared" si="481"/>
        <v>8.8757396449704137E-2</v>
      </c>
      <c r="P108" s="18">
        <f t="shared" si="482"/>
        <v>5.9171597633136092E-2</v>
      </c>
      <c r="Q108" s="18">
        <f t="shared" si="483"/>
        <v>9.4674556213017749E-2</v>
      </c>
      <c r="R108" s="18">
        <f t="shared" si="484"/>
        <v>0.10059171597633136</v>
      </c>
      <c r="S108" s="18">
        <f t="shared" si="485"/>
        <v>0.13609467455621302</v>
      </c>
      <c r="T108" s="18">
        <f t="shared" si="486"/>
        <v>0.16568047337278108</v>
      </c>
      <c r="U108" s="18">
        <f t="shared" si="486"/>
        <v>0.50295857988165682</v>
      </c>
      <c r="V108" s="18">
        <f t="shared" si="486"/>
        <v>0.33136094674556216</v>
      </c>
      <c r="W108" s="17">
        <f t="shared" si="487"/>
        <v>28</v>
      </c>
      <c r="X108" s="17">
        <f t="shared" si="488"/>
        <v>85</v>
      </c>
      <c r="Y108" s="17">
        <f t="shared" si="489"/>
        <v>56</v>
      </c>
      <c r="Z108" s="17">
        <v>3</v>
      </c>
      <c r="AA108" s="17">
        <v>1</v>
      </c>
      <c r="AB108" s="17">
        <v>2</v>
      </c>
      <c r="AC108" s="17">
        <v>2</v>
      </c>
      <c r="AD108" s="17">
        <v>1</v>
      </c>
      <c r="AE108" s="17">
        <v>2</v>
      </c>
      <c r="AF108" s="17">
        <v>2</v>
      </c>
      <c r="AG108" s="17">
        <v>0</v>
      </c>
      <c r="AH108" s="17">
        <v>4</v>
      </c>
      <c r="AI108" s="17">
        <v>0</v>
      </c>
      <c r="AJ108" s="17">
        <v>2</v>
      </c>
      <c r="AK108" s="17">
        <v>1</v>
      </c>
      <c r="AL108" s="17">
        <v>2</v>
      </c>
      <c r="AM108" s="17">
        <v>1</v>
      </c>
      <c r="AN108" s="17">
        <v>1</v>
      </c>
      <c r="AO108" s="17">
        <v>1</v>
      </c>
      <c r="AP108" s="17">
        <v>3</v>
      </c>
      <c r="AQ108" s="17">
        <v>1</v>
      </c>
      <c r="AR108" s="17">
        <v>1</v>
      </c>
      <c r="AS108" s="17">
        <v>0</v>
      </c>
      <c r="AT108" s="17">
        <v>0</v>
      </c>
      <c r="AU108" s="17">
        <v>1</v>
      </c>
      <c r="AV108" s="17">
        <v>0</v>
      </c>
      <c r="AW108" s="17">
        <v>1</v>
      </c>
      <c r="AX108" s="17">
        <v>0</v>
      </c>
      <c r="AY108" s="17">
        <v>0</v>
      </c>
      <c r="AZ108" s="17">
        <v>0</v>
      </c>
      <c r="BA108" s="17">
        <v>0</v>
      </c>
      <c r="BB108" s="17">
        <v>3</v>
      </c>
      <c r="BC108" s="17">
        <v>0</v>
      </c>
      <c r="BD108" s="17">
        <v>2</v>
      </c>
      <c r="BE108" s="17">
        <v>1</v>
      </c>
      <c r="BF108" s="17">
        <v>1</v>
      </c>
      <c r="BG108" s="17">
        <v>2</v>
      </c>
      <c r="BH108" s="17">
        <v>0</v>
      </c>
      <c r="BI108" s="17">
        <v>1</v>
      </c>
      <c r="BJ108" s="17">
        <v>2</v>
      </c>
      <c r="BK108" s="17">
        <v>3</v>
      </c>
      <c r="BL108" s="17">
        <v>0</v>
      </c>
      <c r="BM108" s="17">
        <v>1</v>
      </c>
      <c r="BN108" s="17">
        <v>3</v>
      </c>
      <c r="BO108" s="17">
        <v>4</v>
      </c>
      <c r="BP108" s="17">
        <v>2</v>
      </c>
      <c r="BQ108" s="17">
        <v>5</v>
      </c>
      <c r="BR108" s="17">
        <v>3</v>
      </c>
      <c r="BS108" s="17">
        <v>2</v>
      </c>
      <c r="BT108" s="17">
        <v>2</v>
      </c>
      <c r="BU108" s="17">
        <v>0</v>
      </c>
      <c r="BV108" s="17">
        <v>1</v>
      </c>
      <c r="BW108" s="17">
        <v>3</v>
      </c>
      <c r="BX108" s="17">
        <v>5</v>
      </c>
      <c r="BY108" s="17">
        <v>2</v>
      </c>
      <c r="BZ108" s="17">
        <v>3</v>
      </c>
      <c r="CA108" s="17">
        <v>5</v>
      </c>
      <c r="CB108" s="17">
        <v>0</v>
      </c>
      <c r="CC108" s="17">
        <v>1</v>
      </c>
      <c r="CD108" s="17">
        <v>2</v>
      </c>
      <c r="CE108" s="17">
        <v>5</v>
      </c>
      <c r="CF108" s="17">
        <v>5</v>
      </c>
      <c r="CG108" s="17">
        <v>2</v>
      </c>
      <c r="CH108" s="17">
        <v>1</v>
      </c>
      <c r="CI108" s="17">
        <v>1</v>
      </c>
      <c r="CJ108" s="17">
        <v>3</v>
      </c>
      <c r="CK108" s="17">
        <v>1</v>
      </c>
      <c r="CL108" s="17">
        <v>4</v>
      </c>
      <c r="CM108" s="17">
        <v>8</v>
      </c>
      <c r="CN108" s="17">
        <v>2</v>
      </c>
      <c r="CO108" s="17">
        <v>1</v>
      </c>
      <c r="CP108" s="17">
        <v>2</v>
      </c>
      <c r="CQ108" s="17">
        <v>3</v>
      </c>
      <c r="CR108" s="17">
        <v>4</v>
      </c>
      <c r="CS108" s="17">
        <v>2</v>
      </c>
      <c r="CT108" s="17">
        <v>1</v>
      </c>
      <c r="CU108" s="17">
        <v>7</v>
      </c>
      <c r="CV108" s="17">
        <v>3</v>
      </c>
      <c r="CW108" s="17">
        <v>3</v>
      </c>
      <c r="CX108" s="17">
        <v>0</v>
      </c>
      <c r="CY108" s="17">
        <v>1</v>
      </c>
      <c r="CZ108" s="17">
        <v>0</v>
      </c>
      <c r="DA108" s="17">
        <v>1</v>
      </c>
      <c r="DB108" s="17">
        <v>1</v>
      </c>
      <c r="DC108" s="17">
        <v>1</v>
      </c>
      <c r="DD108" s="17">
        <v>4</v>
      </c>
      <c r="DE108" s="17">
        <v>0</v>
      </c>
      <c r="DF108" s="17">
        <v>1</v>
      </c>
      <c r="DG108" s="17">
        <v>3</v>
      </c>
      <c r="DH108" s="17">
        <v>1</v>
      </c>
      <c r="DI108" s="17">
        <v>2</v>
      </c>
      <c r="DJ108" s="17">
        <v>4</v>
      </c>
      <c r="DK108" s="17">
        <v>0</v>
      </c>
      <c r="DL108" s="17">
        <v>1</v>
      </c>
      <c r="DM108" s="17">
        <v>0</v>
      </c>
      <c r="DN108" s="17">
        <v>0</v>
      </c>
      <c r="DO108" s="17">
        <v>0</v>
      </c>
      <c r="DP108" s="17">
        <v>0</v>
      </c>
      <c r="DQ108" s="17">
        <v>0</v>
      </c>
      <c r="DR108" s="17">
        <v>0</v>
      </c>
      <c r="DS108" s="17">
        <v>0</v>
      </c>
      <c r="DT108" s="17">
        <v>0</v>
      </c>
      <c r="DU108" s="17">
        <v>0</v>
      </c>
      <c r="DV108" s="17">
        <v>0</v>
      </c>
    </row>
    <row r="109" spans="1:126" x14ac:dyDescent="0.3">
      <c r="A109" s="164" t="s">
        <v>289</v>
      </c>
      <c r="B109" s="8" t="s">
        <v>290</v>
      </c>
      <c r="C109" s="17">
        <v>1839</v>
      </c>
      <c r="D109" s="18">
        <f t="shared" si="470"/>
        <v>5.9271343121261554E-2</v>
      </c>
      <c r="E109" s="18">
        <f t="shared" si="471"/>
        <v>5.1114736269711802E-2</v>
      </c>
      <c r="F109" s="18">
        <f t="shared" si="472"/>
        <v>5.6008700380641652E-2</v>
      </c>
      <c r="G109" s="18">
        <f t="shared" si="473"/>
        <v>4.4589450788471999E-2</v>
      </c>
      <c r="H109" s="18">
        <f t="shared" si="474"/>
        <v>4.0239260467645463E-2</v>
      </c>
      <c r="I109" s="18">
        <f t="shared" si="475"/>
        <v>5.5464926590538338E-2</v>
      </c>
      <c r="J109" s="18">
        <f t="shared" si="476"/>
        <v>5.1114736269711802E-2</v>
      </c>
      <c r="K109" s="18">
        <f t="shared" si="477"/>
        <v>6.7971723762914632E-2</v>
      </c>
      <c r="L109" s="18">
        <f t="shared" si="478"/>
        <v>6.8515497553017946E-2</v>
      </c>
      <c r="M109" s="18">
        <f t="shared" si="479"/>
        <v>7.5040783034257749E-2</v>
      </c>
      <c r="N109" s="18">
        <f t="shared" si="480"/>
        <v>6.8515497553017946E-2</v>
      </c>
      <c r="O109" s="18">
        <f t="shared" si="481"/>
        <v>6.7971723762914632E-2</v>
      </c>
      <c r="P109" s="18">
        <f t="shared" si="482"/>
        <v>7.3409461663947795E-2</v>
      </c>
      <c r="Q109" s="18">
        <f t="shared" si="483"/>
        <v>7.5040783034257749E-2</v>
      </c>
      <c r="R109" s="18">
        <f t="shared" si="484"/>
        <v>4.8939641109298535E-2</v>
      </c>
      <c r="S109" s="18">
        <f t="shared" si="485"/>
        <v>9.6791734638390428E-2</v>
      </c>
      <c r="T109" s="18">
        <f t="shared" si="486"/>
        <v>0.18868950516585101</v>
      </c>
      <c r="U109" s="18">
        <f t="shared" si="486"/>
        <v>0.5905383360522023</v>
      </c>
      <c r="V109" s="18">
        <f t="shared" si="486"/>
        <v>0.2207721587819467</v>
      </c>
      <c r="W109" s="17">
        <f t="shared" si="487"/>
        <v>347</v>
      </c>
      <c r="X109" s="17">
        <f t="shared" si="488"/>
        <v>1086</v>
      </c>
      <c r="Y109" s="17">
        <f t="shared" si="489"/>
        <v>406</v>
      </c>
      <c r="Z109" s="17">
        <v>23</v>
      </c>
      <c r="AA109" s="17">
        <v>22</v>
      </c>
      <c r="AB109" s="17">
        <v>23</v>
      </c>
      <c r="AC109" s="17">
        <v>17</v>
      </c>
      <c r="AD109" s="17">
        <v>24</v>
      </c>
      <c r="AE109" s="17">
        <v>20</v>
      </c>
      <c r="AF109" s="17">
        <v>18</v>
      </c>
      <c r="AG109" s="17">
        <v>21</v>
      </c>
      <c r="AH109" s="17">
        <v>14</v>
      </c>
      <c r="AI109" s="17">
        <v>21</v>
      </c>
      <c r="AJ109" s="17">
        <v>19</v>
      </c>
      <c r="AK109" s="17">
        <v>25</v>
      </c>
      <c r="AL109" s="17">
        <v>21</v>
      </c>
      <c r="AM109" s="17">
        <v>20</v>
      </c>
      <c r="AN109" s="17">
        <v>18</v>
      </c>
      <c r="AO109" s="17">
        <v>20</v>
      </c>
      <c r="AP109" s="17">
        <v>21</v>
      </c>
      <c r="AQ109" s="17">
        <v>17</v>
      </c>
      <c r="AR109" s="17">
        <v>15</v>
      </c>
      <c r="AS109" s="17">
        <v>9</v>
      </c>
      <c r="AT109" s="17">
        <v>6</v>
      </c>
      <c r="AU109" s="17">
        <v>16</v>
      </c>
      <c r="AV109" s="17">
        <v>17</v>
      </c>
      <c r="AW109" s="17">
        <v>18</v>
      </c>
      <c r="AX109" s="17">
        <v>17</v>
      </c>
      <c r="AY109" s="17">
        <v>21</v>
      </c>
      <c r="AZ109" s="17">
        <v>16</v>
      </c>
      <c r="BA109" s="17">
        <v>17</v>
      </c>
      <c r="BB109" s="17">
        <v>30</v>
      </c>
      <c r="BC109" s="17">
        <v>18</v>
      </c>
      <c r="BD109" s="17">
        <v>12</v>
      </c>
      <c r="BE109" s="17">
        <v>26</v>
      </c>
      <c r="BF109" s="17">
        <v>17</v>
      </c>
      <c r="BG109" s="17">
        <v>21</v>
      </c>
      <c r="BH109" s="17">
        <v>18</v>
      </c>
      <c r="BI109" s="17">
        <v>22</v>
      </c>
      <c r="BJ109" s="17">
        <v>25</v>
      </c>
      <c r="BK109" s="17">
        <v>23</v>
      </c>
      <c r="BL109" s="17">
        <v>22</v>
      </c>
      <c r="BM109" s="17">
        <v>33</v>
      </c>
      <c r="BN109" s="17">
        <v>24</v>
      </c>
      <c r="BO109" s="17">
        <v>27</v>
      </c>
      <c r="BP109" s="17">
        <v>30</v>
      </c>
      <c r="BQ109" s="17">
        <v>18</v>
      </c>
      <c r="BR109" s="17">
        <v>27</v>
      </c>
      <c r="BS109" s="17">
        <v>21</v>
      </c>
      <c r="BT109" s="17">
        <v>35</v>
      </c>
      <c r="BU109" s="17">
        <v>23</v>
      </c>
      <c r="BV109" s="17">
        <v>30</v>
      </c>
      <c r="BW109" s="17">
        <v>29</v>
      </c>
      <c r="BX109" s="17">
        <v>21</v>
      </c>
      <c r="BY109" s="17">
        <v>25</v>
      </c>
      <c r="BZ109" s="17">
        <v>28</v>
      </c>
      <c r="CA109" s="17">
        <v>30</v>
      </c>
      <c r="CB109" s="17">
        <v>22</v>
      </c>
      <c r="CC109" s="17">
        <v>18</v>
      </c>
      <c r="CD109" s="17">
        <v>19</v>
      </c>
      <c r="CE109" s="17">
        <v>35</v>
      </c>
      <c r="CF109" s="17">
        <v>18</v>
      </c>
      <c r="CG109" s="17">
        <v>35</v>
      </c>
      <c r="CH109" s="17">
        <v>27</v>
      </c>
      <c r="CI109" s="17">
        <v>20</v>
      </c>
      <c r="CJ109" s="17">
        <v>22</v>
      </c>
      <c r="CK109" s="17">
        <v>32</v>
      </c>
      <c r="CL109" s="17">
        <v>34</v>
      </c>
      <c r="CM109" s="17">
        <v>34</v>
      </c>
      <c r="CN109" s="17">
        <v>29</v>
      </c>
      <c r="CO109" s="17">
        <v>30</v>
      </c>
      <c r="CP109" s="17">
        <v>28</v>
      </c>
      <c r="CQ109" s="17">
        <v>17</v>
      </c>
      <c r="CR109" s="17">
        <v>11</v>
      </c>
      <c r="CS109" s="17">
        <v>16</v>
      </c>
      <c r="CT109" s="17">
        <v>18</v>
      </c>
      <c r="CU109" s="17">
        <v>23</v>
      </c>
      <c r="CV109" s="17">
        <v>22</v>
      </c>
      <c r="CW109" s="17">
        <v>27</v>
      </c>
      <c r="CX109" s="17">
        <v>25</v>
      </c>
      <c r="CY109" s="17">
        <v>17</v>
      </c>
      <c r="CZ109" s="17">
        <v>12</v>
      </c>
      <c r="DA109" s="17">
        <v>14</v>
      </c>
      <c r="DB109" s="17">
        <v>11</v>
      </c>
      <c r="DC109" s="17">
        <v>10</v>
      </c>
      <c r="DD109" s="17">
        <v>6</v>
      </c>
      <c r="DE109" s="17">
        <v>7</v>
      </c>
      <c r="DF109" s="17">
        <v>5</v>
      </c>
      <c r="DG109" s="17">
        <v>3</v>
      </c>
      <c r="DH109" s="17">
        <v>9</v>
      </c>
      <c r="DI109" s="17">
        <v>7</v>
      </c>
      <c r="DJ109" s="17">
        <v>7</v>
      </c>
      <c r="DK109" s="17">
        <v>3</v>
      </c>
      <c r="DL109" s="17">
        <v>5</v>
      </c>
      <c r="DM109" s="17">
        <v>5</v>
      </c>
      <c r="DN109" s="17">
        <v>2</v>
      </c>
      <c r="DO109" s="17">
        <v>1</v>
      </c>
      <c r="DP109" s="17">
        <v>0</v>
      </c>
      <c r="DQ109" s="17">
        <v>0</v>
      </c>
      <c r="DR109" s="17">
        <v>0</v>
      </c>
      <c r="DS109" s="17">
        <v>2</v>
      </c>
      <c r="DT109" s="17">
        <v>0</v>
      </c>
      <c r="DU109" s="17">
        <v>0</v>
      </c>
      <c r="DV109" s="17">
        <v>0</v>
      </c>
    </row>
    <row r="110" spans="1:126" x14ac:dyDescent="0.3">
      <c r="A110" s="164" t="s">
        <v>291</v>
      </c>
      <c r="B110" s="8" t="s">
        <v>292</v>
      </c>
      <c r="C110" s="17" t="s">
        <v>515</v>
      </c>
      <c r="D110" s="17" t="s">
        <v>515</v>
      </c>
      <c r="E110" s="17" t="s">
        <v>515</v>
      </c>
      <c r="F110" s="17" t="s">
        <v>515</v>
      </c>
      <c r="G110" s="17" t="s">
        <v>515</v>
      </c>
      <c r="H110" s="17" t="s">
        <v>515</v>
      </c>
      <c r="I110" s="17" t="s">
        <v>515</v>
      </c>
      <c r="J110" s="17" t="s">
        <v>515</v>
      </c>
      <c r="K110" s="17" t="s">
        <v>515</v>
      </c>
      <c r="L110" s="17" t="s">
        <v>515</v>
      </c>
      <c r="M110" s="17" t="s">
        <v>515</v>
      </c>
      <c r="N110" s="17" t="s">
        <v>515</v>
      </c>
      <c r="O110" s="17" t="s">
        <v>515</v>
      </c>
      <c r="P110" s="17" t="s">
        <v>515</v>
      </c>
      <c r="Q110" s="17" t="s">
        <v>515</v>
      </c>
      <c r="R110" s="17" t="s">
        <v>515</v>
      </c>
      <c r="S110" s="17" t="s">
        <v>515</v>
      </c>
      <c r="T110" s="17" t="s">
        <v>515</v>
      </c>
      <c r="U110" s="17" t="s">
        <v>515</v>
      </c>
      <c r="V110" s="17" t="s">
        <v>515</v>
      </c>
      <c r="W110" s="17" t="s">
        <v>515</v>
      </c>
      <c r="X110" s="17" t="s">
        <v>515</v>
      </c>
      <c r="Y110" s="17" t="s">
        <v>515</v>
      </c>
      <c r="Z110" s="17" t="s">
        <v>515</v>
      </c>
      <c r="AA110" s="17" t="s">
        <v>515</v>
      </c>
      <c r="AB110" s="17" t="s">
        <v>515</v>
      </c>
      <c r="AC110" s="17" t="s">
        <v>515</v>
      </c>
      <c r="AD110" s="17" t="s">
        <v>515</v>
      </c>
      <c r="AE110" s="17" t="s">
        <v>515</v>
      </c>
      <c r="AF110" s="17" t="s">
        <v>515</v>
      </c>
      <c r="AG110" s="17" t="s">
        <v>515</v>
      </c>
      <c r="AH110" s="17" t="s">
        <v>515</v>
      </c>
      <c r="AI110" s="17" t="s">
        <v>515</v>
      </c>
      <c r="AJ110" s="17" t="s">
        <v>515</v>
      </c>
      <c r="AK110" s="17" t="s">
        <v>515</v>
      </c>
      <c r="AL110" s="17" t="s">
        <v>515</v>
      </c>
      <c r="AM110" s="17" t="s">
        <v>515</v>
      </c>
      <c r="AN110" s="17" t="s">
        <v>515</v>
      </c>
      <c r="AO110" s="17" t="s">
        <v>515</v>
      </c>
      <c r="AP110" s="17" t="s">
        <v>515</v>
      </c>
      <c r="AQ110" s="17" t="s">
        <v>515</v>
      </c>
      <c r="AR110" s="17" t="s">
        <v>515</v>
      </c>
      <c r="AS110" s="17" t="s">
        <v>515</v>
      </c>
      <c r="AT110" s="17" t="s">
        <v>515</v>
      </c>
      <c r="AU110" s="17" t="s">
        <v>515</v>
      </c>
      <c r="AV110" s="17" t="s">
        <v>515</v>
      </c>
      <c r="AW110" s="17" t="s">
        <v>515</v>
      </c>
      <c r="AX110" s="17" t="s">
        <v>515</v>
      </c>
      <c r="AY110" s="17" t="s">
        <v>515</v>
      </c>
      <c r="AZ110" s="17" t="s">
        <v>515</v>
      </c>
      <c r="BA110" s="17" t="s">
        <v>515</v>
      </c>
      <c r="BB110" s="17" t="s">
        <v>515</v>
      </c>
      <c r="BC110" s="17" t="s">
        <v>515</v>
      </c>
      <c r="BD110" s="17" t="s">
        <v>515</v>
      </c>
      <c r="BE110" s="17" t="s">
        <v>515</v>
      </c>
      <c r="BF110" s="17" t="s">
        <v>515</v>
      </c>
      <c r="BG110" s="17" t="s">
        <v>515</v>
      </c>
      <c r="BH110" s="17" t="s">
        <v>515</v>
      </c>
      <c r="BI110" s="17" t="s">
        <v>515</v>
      </c>
      <c r="BJ110" s="17" t="s">
        <v>515</v>
      </c>
      <c r="BK110" s="17" t="s">
        <v>515</v>
      </c>
      <c r="BL110" s="17" t="s">
        <v>515</v>
      </c>
      <c r="BM110" s="17" t="s">
        <v>515</v>
      </c>
      <c r="BN110" s="17" t="s">
        <v>515</v>
      </c>
      <c r="BO110" s="17" t="s">
        <v>515</v>
      </c>
      <c r="BP110" s="17" t="s">
        <v>515</v>
      </c>
      <c r="BQ110" s="17" t="s">
        <v>515</v>
      </c>
      <c r="BR110" s="17" t="s">
        <v>515</v>
      </c>
      <c r="BS110" s="17" t="s">
        <v>515</v>
      </c>
      <c r="BT110" s="17" t="s">
        <v>515</v>
      </c>
      <c r="BU110" s="17" t="s">
        <v>515</v>
      </c>
      <c r="BV110" s="17" t="s">
        <v>515</v>
      </c>
      <c r="BW110" s="17" t="s">
        <v>515</v>
      </c>
      <c r="BX110" s="17" t="s">
        <v>515</v>
      </c>
      <c r="BY110" s="17" t="s">
        <v>515</v>
      </c>
      <c r="BZ110" s="17" t="s">
        <v>515</v>
      </c>
      <c r="CA110" s="17" t="s">
        <v>515</v>
      </c>
      <c r="CB110" s="17" t="s">
        <v>515</v>
      </c>
      <c r="CC110" s="17" t="s">
        <v>515</v>
      </c>
      <c r="CD110" s="17" t="s">
        <v>515</v>
      </c>
      <c r="CE110" s="17" t="s">
        <v>515</v>
      </c>
      <c r="CF110" s="17" t="s">
        <v>515</v>
      </c>
      <c r="CG110" s="17" t="s">
        <v>515</v>
      </c>
      <c r="CH110" s="17" t="s">
        <v>515</v>
      </c>
      <c r="CI110" s="17" t="s">
        <v>515</v>
      </c>
      <c r="CJ110" s="17" t="s">
        <v>515</v>
      </c>
      <c r="CK110" s="17" t="s">
        <v>515</v>
      </c>
      <c r="CL110" s="17" t="s">
        <v>515</v>
      </c>
      <c r="CM110" s="17" t="s">
        <v>515</v>
      </c>
      <c r="CN110" s="17" t="s">
        <v>515</v>
      </c>
      <c r="CO110" s="17" t="s">
        <v>515</v>
      </c>
      <c r="CP110" s="17" t="s">
        <v>515</v>
      </c>
      <c r="CQ110" s="17" t="s">
        <v>515</v>
      </c>
      <c r="CR110" s="17" t="s">
        <v>515</v>
      </c>
      <c r="CS110" s="17" t="s">
        <v>515</v>
      </c>
      <c r="CT110" s="17" t="s">
        <v>515</v>
      </c>
      <c r="CU110" s="17" t="s">
        <v>515</v>
      </c>
      <c r="CV110" s="17" t="s">
        <v>515</v>
      </c>
      <c r="CW110" s="17" t="s">
        <v>515</v>
      </c>
      <c r="CX110" s="17" t="s">
        <v>515</v>
      </c>
      <c r="CY110" s="17" t="s">
        <v>515</v>
      </c>
      <c r="CZ110" s="17" t="s">
        <v>515</v>
      </c>
      <c r="DA110" s="17" t="s">
        <v>515</v>
      </c>
      <c r="DB110" s="17" t="s">
        <v>515</v>
      </c>
      <c r="DC110" s="17" t="s">
        <v>515</v>
      </c>
      <c r="DD110" s="17" t="s">
        <v>515</v>
      </c>
      <c r="DE110" s="17" t="s">
        <v>515</v>
      </c>
      <c r="DF110" s="17" t="s">
        <v>515</v>
      </c>
      <c r="DG110" s="17" t="s">
        <v>515</v>
      </c>
      <c r="DH110" s="17" t="s">
        <v>515</v>
      </c>
      <c r="DI110" s="17" t="s">
        <v>515</v>
      </c>
      <c r="DJ110" s="17" t="s">
        <v>515</v>
      </c>
      <c r="DK110" s="17" t="s">
        <v>515</v>
      </c>
      <c r="DL110" s="17" t="s">
        <v>515</v>
      </c>
      <c r="DM110" s="17" t="s">
        <v>515</v>
      </c>
      <c r="DN110" s="17" t="s">
        <v>515</v>
      </c>
      <c r="DO110" s="17" t="s">
        <v>515</v>
      </c>
      <c r="DP110" s="17" t="s">
        <v>515</v>
      </c>
      <c r="DQ110" s="17" t="s">
        <v>515</v>
      </c>
      <c r="DR110" s="17" t="s">
        <v>515</v>
      </c>
      <c r="DS110" s="17" t="s">
        <v>515</v>
      </c>
      <c r="DT110" s="17" t="s">
        <v>515</v>
      </c>
      <c r="DU110" s="17" t="s">
        <v>515</v>
      </c>
      <c r="DV110" s="17" t="s">
        <v>515</v>
      </c>
    </row>
    <row r="111" spans="1:126" x14ac:dyDescent="0.3">
      <c r="A111" s="164" t="s">
        <v>293</v>
      </c>
      <c r="B111" s="8" t="s">
        <v>294</v>
      </c>
      <c r="C111" s="17">
        <v>313</v>
      </c>
      <c r="D111" s="18">
        <f t="shared" ref="D111" si="490">SUM(Z111:AD111)/C111</f>
        <v>4.1533546325878593E-2</v>
      </c>
      <c r="E111" s="18">
        <f t="shared" ref="E111" si="491">SUM(AE111:AI111)/C111</f>
        <v>3.1948881789137379E-2</v>
      </c>
      <c r="F111" s="18">
        <f t="shared" ref="F111" si="492">SUM(AJ111:AN111)/C111</f>
        <v>5.7507987220447282E-2</v>
      </c>
      <c r="G111" s="18">
        <f t="shared" ref="G111" si="493">SUM(AO111:AS111)/C111</f>
        <v>6.070287539936102E-2</v>
      </c>
      <c r="H111" s="18">
        <f t="shared" ref="H111" si="494">SUM(AT111:AX111)/C111</f>
        <v>6.3897763578274758E-2</v>
      </c>
      <c r="I111" s="18">
        <f t="shared" ref="I111" si="495">SUM(AY111:BC111)/C111</f>
        <v>5.1118210862619806E-2</v>
      </c>
      <c r="J111" s="18">
        <f t="shared" ref="J111" si="496">SUM(BD111:BH111)/C111</f>
        <v>5.1118210862619806E-2</v>
      </c>
      <c r="K111" s="18">
        <f t="shared" ref="K111" si="497">SUM(BI111:BM111)/C111</f>
        <v>4.1533546325878593E-2</v>
      </c>
      <c r="L111" s="18">
        <f t="shared" ref="L111" si="498">SUM(BN111:BR111)/C111</f>
        <v>4.7923322683706068E-2</v>
      </c>
      <c r="M111" s="18">
        <f t="shared" ref="M111" si="499">SUM(BS111:BW111)/C111</f>
        <v>6.3897763578274758E-2</v>
      </c>
      <c r="N111" s="18">
        <f t="shared" ref="N111" si="500">SUM(BX111:CB111)/C111</f>
        <v>8.9456869009584661E-2</v>
      </c>
      <c r="O111" s="18">
        <f t="shared" ref="O111" si="501">SUM(CC111:CG111)/C111</f>
        <v>9.2651757188498399E-2</v>
      </c>
      <c r="P111" s="18">
        <f t="shared" ref="P111" si="502">SUM(CH111:CL111)/C111</f>
        <v>7.3482428115015971E-2</v>
      </c>
      <c r="Q111" s="18">
        <f t="shared" ref="Q111" si="503">SUM(CM111:CQ111)/C111</f>
        <v>7.9872204472843447E-2</v>
      </c>
      <c r="R111" s="18">
        <f t="shared" ref="R111" si="504">SUM(CR111:CV111)/C111</f>
        <v>6.7092651757188496E-2</v>
      </c>
      <c r="S111" s="18">
        <f t="shared" ref="S111" si="505">SUM(CW111:DV111)/C111</f>
        <v>8.6261980830670923E-2</v>
      </c>
      <c r="T111" s="18">
        <f t="shared" ref="T111:V111" si="506">W111/$C111</f>
        <v>0.15015974440894569</v>
      </c>
      <c r="U111" s="18">
        <f t="shared" si="506"/>
        <v>0.61661341853035145</v>
      </c>
      <c r="V111" s="18">
        <f t="shared" si="506"/>
        <v>0.23322683706070288</v>
      </c>
      <c r="W111" s="17">
        <f t="shared" ref="W111" si="507">SUM(Z111:AP111)</f>
        <v>47</v>
      </c>
      <c r="X111" s="17">
        <f t="shared" ref="X111" si="508">SUM(AQ111:CL111)</f>
        <v>193</v>
      </c>
      <c r="Y111" s="17">
        <f t="shared" ref="Y111" si="509">SUM(CM111:DV111)</f>
        <v>73</v>
      </c>
      <c r="Z111" s="17">
        <v>1</v>
      </c>
      <c r="AA111" s="17">
        <v>2</v>
      </c>
      <c r="AB111" s="17">
        <v>3</v>
      </c>
      <c r="AC111" s="17">
        <v>4</v>
      </c>
      <c r="AD111" s="17">
        <v>3</v>
      </c>
      <c r="AE111" s="17">
        <v>1</v>
      </c>
      <c r="AF111" s="17">
        <v>1</v>
      </c>
      <c r="AG111" s="17">
        <v>5</v>
      </c>
      <c r="AH111" s="17">
        <v>1</v>
      </c>
      <c r="AI111" s="17">
        <v>2</v>
      </c>
      <c r="AJ111" s="17">
        <v>1</v>
      </c>
      <c r="AK111" s="17">
        <v>3</v>
      </c>
      <c r="AL111" s="17">
        <v>3</v>
      </c>
      <c r="AM111" s="17">
        <v>5</v>
      </c>
      <c r="AN111" s="17">
        <v>6</v>
      </c>
      <c r="AO111" s="17">
        <v>3</v>
      </c>
      <c r="AP111" s="17">
        <v>3</v>
      </c>
      <c r="AQ111" s="17">
        <v>4</v>
      </c>
      <c r="AR111" s="17">
        <v>7</v>
      </c>
      <c r="AS111" s="17">
        <v>2</v>
      </c>
      <c r="AT111" s="17">
        <v>7</v>
      </c>
      <c r="AU111" s="17">
        <v>2</v>
      </c>
      <c r="AV111" s="17">
        <v>1</v>
      </c>
      <c r="AW111" s="17">
        <v>8</v>
      </c>
      <c r="AX111" s="17">
        <v>2</v>
      </c>
      <c r="AY111" s="17">
        <v>3</v>
      </c>
      <c r="AZ111" s="17">
        <v>3</v>
      </c>
      <c r="BA111" s="17">
        <v>1</v>
      </c>
      <c r="BB111" s="17">
        <v>4</v>
      </c>
      <c r="BC111" s="17">
        <v>5</v>
      </c>
      <c r="BD111" s="17">
        <v>0</v>
      </c>
      <c r="BE111" s="17">
        <v>3</v>
      </c>
      <c r="BF111" s="17">
        <v>4</v>
      </c>
      <c r="BG111" s="17">
        <v>4</v>
      </c>
      <c r="BH111" s="17">
        <v>5</v>
      </c>
      <c r="BI111" s="17">
        <v>1</v>
      </c>
      <c r="BJ111" s="17">
        <v>4</v>
      </c>
      <c r="BK111" s="17">
        <v>0</v>
      </c>
      <c r="BL111" s="17">
        <v>3</v>
      </c>
      <c r="BM111" s="17">
        <v>5</v>
      </c>
      <c r="BN111" s="17">
        <v>4</v>
      </c>
      <c r="BO111" s="17">
        <v>5</v>
      </c>
      <c r="BP111" s="17">
        <v>2</v>
      </c>
      <c r="BQ111" s="17">
        <v>2</v>
      </c>
      <c r="BR111" s="17">
        <v>2</v>
      </c>
      <c r="BS111" s="17">
        <v>8</v>
      </c>
      <c r="BT111" s="17">
        <v>6</v>
      </c>
      <c r="BU111" s="17">
        <v>4</v>
      </c>
      <c r="BV111" s="17">
        <v>1</v>
      </c>
      <c r="BW111" s="17">
        <v>1</v>
      </c>
      <c r="BX111" s="17">
        <v>2</v>
      </c>
      <c r="BY111" s="17">
        <v>7</v>
      </c>
      <c r="BZ111" s="17">
        <v>5</v>
      </c>
      <c r="CA111" s="17">
        <v>6</v>
      </c>
      <c r="CB111" s="17">
        <v>8</v>
      </c>
      <c r="CC111" s="17">
        <v>7</v>
      </c>
      <c r="CD111" s="17">
        <v>5</v>
      </c>
      <c r="CE111" s="17">
        <v>6</v>
      </c>
      <c r="CF111" s="17">
        <v>5</v>
      </c>
      <c r="CG111" s="17">
        <v>6</v>
      </c>
      <c r="CH111" s="17">
        <v>4</v>
      </c>
      <c r="CI111" s="17">
        <v>5</v>
      </c>
      <c r="CJ111" s="17">
        <v>6</v>
      </c>
      <c r="CK111" s="17">
        <v>4</v>
      </c>
      <c r="CL111" s="17">
        <v>4</v>
      </c>
      <c r="CM111" s="17">
        <v>4</v>
      </c>
      <c r="CN111" s="17">
        <v>11</v>
      </c>
      <c r="CO111" s="17">
        <v>6</v>
      </c>
      <c r="CP111" s="17">
        <v>1</v>
      </c>
      <c r="CQ111" s="17">
        <v>3</v>
      </c>
      <c r="CR111" s="17">
        <v>8</v>
      </c>
      <c r="CS111" s="17">
        <v>4</v>
      </c>
      <c r="CT111" s="17">
        <v>5</v>
      </c>
      <c r="CU111" s="17">
        <v>4</v>
      </c>
      <c r="CV111" s="17">
        <v>0</v>
      </c>
      <c r="CW111" s="17">
        <v>3</v>
      </c>
      <c r="CX111" s="17">
        <v>1</v>
      </c>
      <c r="CY111" s="17">
        <v>1</v>
      </c>
      <c r="CZ111" s="17">
        <v>2</v>
      </c>
      <c r="DA111" s="17">
        <v>0</v>
      </c>
      <c r="DB111" s="17">
        <v>1</v>
      </c>
      <c r="DC111" s="17">
        <v>1</v>
      </c>
      <c r="DD111" s="17">
        <v>2</v>
      </c>
      <c r="DE111" s="17">
        <v>1</v>
      </c>
      <c r="DF111" s="17">
        <v>3</v>
      </c>
      <c r="DG111" s="17">
        <v>4</v>
      </c>
      <c r="DH111" s="17">
        <v>1</v>
      </c>
      <c r="DI111" s="17">
        <v>1</v>
      </c>
      <c r="DJ111" s="17">
        <v>0</v>
      </c>
      <c r="DK111" s="17">
        <v>3</v>
      </c>
      <c r="DL111" s="17">
        <v>0</v>
      </c>
      <c r="DM111" s="17">
        <v>1</v>
      </c>
      <c r="DN111" s="17">
        <v>0</v>
      </c>
      <c r="DO111" s="17">
        <v>0</v>
      </c>
      <c r="DP111" s="17">
        <v>1</v>
      </c>
      <c r="DQ111" s="17">
        <v>1</v>
      </c>
      <c r="DR111" s="17">
        <v>0</v>
      </c>
      <c r="DS111" s="17">
        <v>0</v>
      </c>
      <c r="DT111" s="17">
        <v>0</v>
      </c>
      <c r="DU111" s="17">
        <v>0</v>
      </c>
      <c r="DV111" s="17">
        <v>0</v>
      </c>
    </row>
    <row r="112" spans="1:126" x14ac:dyDescent="0.3">
      <c r="A112" s="164" t="s">
        <v>295</v>
      </c>
      <c r="B112" s="8" t="s">
        <v>296</v>
      </c>
      <c r="C112" s="17">
        <v>342</v>
      </c>
      <c r="D112" s="18">
        <f t="shared" ref="D112:D116" si="510">SUM(Z112:AD112)/C112</f>
        <v>2.6315789473684209E-2</v>
      </c>
      <c r="E112" s="18">
        <f t="shared" ref="E112:E116" si="511">SUM(AE112:AI112)/C112</f>
        <v>3.2163742690058478E-2</v>
      </c>
      <c r="F112" s="18">
        <f t="shared" ref="F112:F116" si="512">SUM(AJ112:AN112)/C112</f>
        <v>7.3099415204678359E-2</v>
      </c>
      <c r="G112" s="18">
        <f t="shared" ref="G112:G116" si="513">SUM(AO112:AS112)/C112</f>
        <v>4.6783625730994149E-2</v>
      </c>
      <c r="H112" s="18">
        <f t="shared" ref="H112:H116" si="514">SUM(AT112:AX112)/C112</f>
        <v>4.3859649122807015E-2</v>
      </c>
      <c r="I112" s="18">
        <f t="shared" ref="I112:I116" si="515">SUM(AY112:BC112)/C112</f>
        <v>2.3391812865497075E-2</v>
      </c>
      <c r="J112" s="18">
        <f t="shared" ref="J112:J116" si="516">SUM(BD112:BH112)/C112</f>
        <v>2.6315789473684209E-2</v>
      </c>
      <c r="K112" s="18">
        <f t="shared" ref="K112:K116" si="517">SUM(BI112:BM112)/C112</f>
        <v>3.8011695906432746E-2</v>
      </c>
      <c r="L112" s="18">
        <f t="shared" ref="L112:L116" si="518">SUM(BN112:BR112)/C112</f>
        <v>7.0175438596491224E-2</v>
      </c>
      <c r="M112" s="18">
        <f t="shared" ref="M112:M116" si="519">SUM(BS112:BW112)/C112</f>
        <v>7.6023391812865493E-2</v>
      </c>
      <c r="N112" s="18">
        <f t="shared" ref="N112:N116" si="520">SUM(BX112:CB112)/C112</f>
        <v>9.0643274853801165E-2</v>
      </c>
      <c r="O112" s="18">
        <f t="shared" ref="O112:O116" si="521">SUM(CC112:CG112)/C112</f>
        <v>0.1111111111111111</v>
      </c>
      <c r="P112" s="18">
        <f t="shared" ref="P112:P116" si="522">SUM(CH112:CL112)/C112</f>
        <v>9.3567251461988299E-2</v>
      </c>
      <c r="Q112" s="18">
        <f t="shared" ref="Q112:Q116" si="523">SUM(CM112:CQ112)/C112</f>
        <v>0.11988304093567251</v>
      </c>
      <c r="R112" s="18">
        <f t="shared" ref="R112:R116" si="524">SUM(CR112:CV112)/C112</f>
        <v>7.3099415204678359E-2</v>
      </c>
      <c r="S112" s="18">
        <f t="shared" ref="S112:S116" si="525">SUM(CW112:DV112)/C112</f>
        <v>5.5555555555555552E-2</v>
      </c>
      <c r="T112" s="18">
        <f t="shared" ref="T112:V115" si="526">W112/$C112</f>
        <v>0.16374269005847952</v>
      </c>
      <c r="U112" s="18">
        <f t="shared" si="526"/>
        <v>0.58771929824561409</v>
      </c>
      <c r="V112" s="18">
        <f t="shared" si="526"/>
        <v>0.24853801169590642</v>
      </c>
      <c r="W112" s="17">
        <f t="shared" ref="W112:W116" si="527">SUM(Z112:AP112)</f>
        <v>56</v>
      </c>
      <c r="X112" s="17">
        <f t="shared" ref="X112:X116" si="528">SUM(AQ112:CL112)</f>
        <v>201</v>
      </c>
      <c r="Y112" s="17">
        <f t="shared" ref="Y112:Y116" si="529">SUM(CM112:DV112)</f>
        <v>85</v>
      </c>
      <c r="Z112" s="17">
        <v>2</v>
      </c>
      <c r="AA112" s="17">
        <v>2</v>
      </c>
      <c r="AB112" s="17">
        <v>3</v>
      </c>
      <c r="AC112" s="17">
        <v>2</v>
      </c>
      <c r="AD112" s="17">
        <v>0</v>
      </c>
      <c r="AE112" s="17">
        <v>1</v>
      </c>
      <c r="AF112" s="17">
        <v>2</v>
      </c>
      <c r="AG112" s="17">
        <v>3</v>
      </c>
      <c r="AH112" s="17">
        <v>3</v>
      </c>
      <c r="AI112" s="17">
        <v>2</v>
      </c>
      <c r="AJ112" s="17">
        <v>3</v>
      </c>
      <c r="AK112" s="17">
        <v>5</v>
      </c>
      <c r="AL112" s="17">
        <v>3</v>
      </c>
      <c r="AM112" s="17">
        <v>6</v>
      </c>
      <c r="AN112" s="17">
        <v>8</v>
      </c>
      <c r="AO112" s="17">
        <v>5</v>
      </c>
      <c r="AP112" s="17">
        <v>6</v>
      </c>
      <c r="AQ112" s="17">
        <v>2</v>
      </c>
      <c r="AR112" s="17">
        <v>3</v>
      </c>
      <c r="AS112" s="17">
        <v>0</v>
      </c>
      <c r="AT112" s="17">
        <v>1</v>
      </c>
      <c r="AU112" s="17">
        <v>3</v>
      </c>
      <c r="AV112" s="17">
        <v>1</v>
      </c>
      <c r="AW112" s="17">
        <v>6</v>
      </c>
      <c r="AX112" s="17">
        <v>4</v>
      </c>
      <c r="AY112" s="17">
        <v>3</v>
      </c>
      <c r="AZ112" s="17">
        <v>0</v>
      </c>
      <c r="BA112" s="17">
        <v>3</v>
      </c>
      <c r="BB112" s="17">
        <v>2</v>
      </c>
      <c r="BC112" s="17">
        <v>0</v>
      </c>
      <c r="BD112" s="17">
        <v>1</v>
      </c>
      <c r="BE112" s="17">
        <v>4</v>
      </c>
      <c r="BF112" s="17">
        <v>1</v>
      </c>
      <c r="BG112" s="17">
        <v>1</v>
      </c>
      <c r="BH112" s="17">
        <v>2</v>
      </c>
      <c r="BI112" s="17">
        <v>3</v>
      </c>
      <c r="BJ112" s="17">
        <v>4</v>
      </c>
      <c r="BK112" s="17">
        <v>1</v>
      </c>
      <c r="BL112" s="17">
        <v>4</v>
      </c>
      <c r="BM112" s="17">
        <v>1</v>
      </c>
      <c r="BN112" s="17">
        <v>2</v>
      </c>
      <c r="BO112" s="17">
        <v>1</v>
      </c>
      <c r="BP112" s="17">
        <v>9</v>
      </c>
      <c r="BQ112" s="17">
        <v>5</v>
      </c>
      <c r="BR112" s="17">
        <v>7</v>
      </c>
      <c r="BS112" s="17">
        <v>5</v>
      </c>
      <c r="BT112" s="17">
        <v>5</v>
      </c>
      <c r="BU112" s="17">
        <v>2</v>
      </c>
      <c r="BV112" s="17">
        <v>4</v>
      </c>
      <c r="BW112" s="17">
        <v>10</v>
      </c>
      <c r="BX112" s="17">
        <v>8</v>
      </c>
      <c r="BY112" s="17">
        <v>9</v>
      </c>
      <c r="BZ112" s="17">
        <v>5</v>
      </c>
      <c r="CA112" s="17">
        <v>2</v>
      </c>
      <c r="CB112" s="17">
        <v>7</v>
      </c>
      <c r="CC112" s="17">
        <v>10</v>
      </c>
      <c r="CD112" s="17">
        <v>5</v>
      </c>
      <c r="CE112" s="17">
        <v>7</v>
      </c>
      <c r="CF112" s="17">
        <v>5</v>
      </c>
      <c r="CG112" s="17">
        <v>11</v>
      </c>
      <c r="CH112" s="17">
        <v>8</v>
      </c>
      <c r="CI112" s="17">
        <v>6</v>
      </c>
      <c r="CJ112" s="17">
        <v>5</v>
      </c>
      <c r="CK112" s="17">
        <v>3</v>
      </c>
      <c r="CL112" s="17">
        <v>10</v>
      </c>
      <c r="CM112" s="17">
        <v>7</v>
      </c>
      <c r="CN112" s="17">
        <v>10</v>
      </c>
      <c r="CO112" s="17">
        <v>12</v>
      </c>
      <c r="CP112" s="17">
        <v>10</v>
      </c>
      <c r="CQ112" s="17">
        <v>2</v>
      </c>
      <c r="CR112" s="17">
        <v>8</v>
      </c>
      <c r="CS112" s="17">
        <v>4</v>
      </c>
      <c r="CT112" s="17">
        <v>2</v>
      </c>
      <c r="CU112" s="17">
        <v>6</v>
      </c>
      <c r="CV112" s="17">
        <v>5</v>
      </c>
      <c r="CW112" s="17">
        <v>4</v>
      </c>
      <c r="CX112" s="17">
        <v>3</v>
      </c>
      <c r="CY112" s="17">
        <v>1</v>
      </c>
      <c r="CZ112" s="17">
        <v>1</v>
      </c>
      <c r="DA112" s="17">
        <v>1</v>
      </c>
      <c r="DB112" s="17">
        <v>3</v>
      </c>
      <c r="DC112" s="17">
        <v>0</v>
      </c>
      <c r="DD112" s="17">
        <v>1</v>
      </c>
      <c r="DE112" s="17">
        <v>1</v>
      </c>
      <c r="DF112" s="17">
        <v>1</v>
      </c>
      <c r="DG112" s="17">
        <v>0</v>
      </c>
      <c r="DH112" s="17">
        <v>1</v>
      </c>
      <c r="DI112" s="17">
        <v>0</v>
      </c>
      <c r="DJ112" s="17">
        <v>0</v>
      </c>
      <c r="DK112" s="17">
        <v>1</v>
      </c>
      <c r="DL112" s="17">
        <v>0</v>
      </c>
      <c r="DM112" s="17">
        <v>0</v>
      </c>
      <c r="DN112" s="17">
        <v>0</v>
      </c>
      <c r="DO112" s="17">
        <v>0</v>
      </c>
      <c r="DP112" s="17">
        <v>0</v>
      </c>
      <c r="DQ112" s="17">
        <v>0</v>
      </c>
      <c r="DR112" s="17">
        <v>0</v>
      </c>
      <c r="DS112" s="17">
        <v>0</v>
      </c>
      <c r="DT112" s="17">
        <v>0</v>
      </c>
      <c r="DU112" s="17">
        <v>1</v>
      </c>
      <c r="DV112" s="17">
        <v>0</v>
      </c>
    </row>
    <row r="113" spans="1:126" x14ac:dyDescent="0.3">
      <c r="A113" s="164" t="s">
        <v>297</v>
      </c>
      <c r="B113" s="8" t="s">
        <v>298</v>
      </c>
      <c r="C113" s="17">
        <v>488</v>
      </c>
      <c r="D113" s="18">
        <f t="shared" si="510"/>
        <v>7.3770491803278687E-2</v>
      </c>
      <c r="E113" s="18">
        <f t="shared" si="511"/>
        <v>3.8934426229508198E-2</v>
      </c>
      <c r="F113" s="18">
        <f t="shared" si="512"/>
        <v>7.3770491803278687E-2</v>
      </c>
      <c r="G113" s="18">
        <f t="shared" si="513"/>
        <v>5.737704918032787E-2</v>
      </c>
      <c r="H113" s="18">
        <f t="shared" si="514"/>
        <v>4.5081967213114756E-2</v>
      </c>
      <c r="I113" s="18">
        <f t="shared" si="515"/>
        <v>3.0737704918032786E-2</v>
      </c>
      <c r="J113" s="18">
        <f t="shared" si="516"/>
        <v>4.3032786885245901E-2</v>
      </c>
      <c r="K113" s="18">
        <f t="shared" si="517"/>
        <v>5.1229508196721313E-2</v>
      </c>
      <c r="L113" s="18">
        <f t="shared" si="518"/>
        <v>6.1475409836065573E-2</v>
      </c>
      <c r="M113" s="18">
        <f t="shared" si="519"/>
        <v>6.1475409836065573E-2</v>
      </c>
      <c r="N113" s="18">
        <f t="shared" si="520"/>
        <v>5.1229508196721313E-2</v>
      </c>
      <c r="O113" s="18">
        <f t="shared" si="521"/>
        <v>4.7131147540983603E-2</v>
      </c>
      <c r="P113" s="18">
        <f t="shared" si="522"/>
        <v>0.11680327868852459</v>
      </c>
      <c r="Q113" s="18">
        <f t="shared" si="523"/>
        <v>9.2213114754098366E-2</v>
      </c>
      <c r="R113" s="18">
        <f t="shared" si="524"/>
        <v>8.6065573770491802E-2</v>
      </c>
      <c r="S113" s="18">
        <f t="shared" si="525"/>
        <v>6.9672131147540978E-2</v>
      </c>
      <c r="T113" s="18">
        <f t="shared" si="526"/>
        <v>0.20901639344262296</v>
      </c>
      <c r="U113" s="18">
        <f t="shared" si="526"/>
        <v>0.54303278688524592</v>
      </c>
      <c r="V113" s="18">
        <f t="shared" si="526"/>
        <v>0.24795081967213115</v>
      </c>
      <c r="W113" s="17">
        <f t="shared" si="527"/>
        <v>102</v>
      </c>
      <c r="X113" s="17">
        <f t="shared" si="528"/>
        <v>265</v>
      </c>
      <c r="Y113" s="17">
        <f t="shared" si="529"/>
        <v>121</v>
      </c>
      <c r="Z113" s="17">
        <v>7</v>
      </c>
      <c r="AA113" s="17">
        <v>7</v>
      </c>
      <c r="AB113" s="17">
        <v>11</v>
      </c>
      <c r="AC113" s="17">
        <v>5</v>
      </c>
      <c r="AD113" s="17">
        <v>6</v>
      </c>
      <c r="AE113" s="17">
        <v>1</v>
      </c>
      <c r="AF113" s="17">
        <v>2</v>
      </c>
      <c r="AG113" s="17">
        <v>6</v>
      </c>
      <c r="AH113" s="17">
        <v>6</v>
      </c>
      <c r="AI113" s="17">
        <v>4</v>
      </c>
      <c r="AJ113" s="17">
        <v>8</v>
      </c>
      <c r="AK113" s="17">
        <v>6</v>
      </c>
      <c r="AL113" s="17">
        <v>7</v>
      </c>
      <c r="AM113" s="17">
        <v>8</v>
      </c>
      <c r="AN113" s="17">
        <v>7</v>
      </c>
      <c r="AO113" s="17">
        <v>7</v>
      </c>
      <c r="AP113" s="17">
        <v>4</v>
      </c>
      <c r="AQ113" s="17">
        <v>8</v>
      </c>
      <c r="AR113" s="17">
        <v>4</v>
      </c>
      <c r="AS113" s="17">
        <v>5</v>
      </c>
      <c r="AT113" s="17">
        <v>4</v>
      </c>
      <c r="AU113" s="17">
        <v>5</v>
      </c>
      <c r="AV113" s="17">
        <v>5</v>
      </c>
      <c r="AW113" s="17">
        <v>2</v>
      </c>
      <c r="AX113" s="17">
        <v>6</v>
      </c>
      <c r="AY113" s="17">
        <v>1</v>
      </c>
      <c r="AZ113" s="17">
        <v>1</v>
      </c>
      <c r="BA113" s="17">
        <v>2</v>
      </c>
      <c r="BB113" s="17">
        <v>6</v>
      </c>
      <c r="BC113" s="17">
        <v>5</v>
      </c>
      <c r="BD113" s="17">
        <v>3</v>
      </c>
      <c r="BE113" s="17">
        <v>5</v>
      </c>
      <c r="BF113" s="17">
        <v>5</v>
      </c>
      <c r="BG113" s="17">
        <v>6</v>
      </c>
      <c r="BH113" s="17">
        <v>2</v>
      </c>
      <c r="BI113" s="17">
        <v>1</v>
      </c>
      <c r="BJ113" s="17">
        <v>1</v>
      </c>
      <c r="BK113" s="17">
        <v>7</v>
      </c>
      <c r="BL113" s="17">
        <v>9</v>
      </c>
      <c r="BM113" s="17">
        <v>7</v>
      </c>
      <c r="BN113" s="17">
        <v>5</v>
      </c>
      <c r="BO113" s="17">
        <v>6</v>
      </c>
      <c r="BP113" s="17">
        <v>5</v>
      </c>
      <c r="BQ113" s="17">
        <v>12</v>
      </c>
      <c r="BR113" s="17">
        <v>2</v>
      </c>
      <c r="BS113" s="17">
        <v>4</v>
      </c>
      <c r="BT113" s="17">
        <v>5</v>
      </c>
      <c r="BU113" s="17">
        <v>8</v>
      </c>
      <c r="BV113" s="17">
        <v>6</v>
      </c>
      <c r="BW113" s="17">
        <v>7</v>
      </c>
      <c r="BX113" s="17">
        <v>4</v>
      </c>
      <c r="BY113" s="17">
        <v>5</v>
      </c>
      <c r="BZ113" s="17">
        <v>7</v>
      </c>
      <c r="CA113" s="17">
        <v>6</v>
      </c>
      <c r="CB113" s="17">
        <v>3</v>
      </c>
      <c r="CC113" s="17">
        <v>3</v>
      </c>
      <c r="CD113" s="17">
        <v>5</v>
      </c>
      <c r="CE113" s="17">
        <v>8</v>
      </c>
      <c r="CF113" s="17">
        <v>1</v>
      </c>
      <c r="CG113" s="17">
        <v>6</v>
      </c>
      <c r="CH113" s="17">
        <v>15</v>
      </c>
      <c r="CI113" s="17">
        <v>7</v>
      </c>
      <c r="CJ113" s="17">
        <v>9</v>
      </c>
      <c r="CK113" s="17">
        <v>19</v>
      </c>
      <c r="CL113" s="17">
        <v>7</v>
      </c>
      <c r="CM113" s="17">
        <v>6</v>
      </c>
      <c r="CN113" s="17">
        <v>9</v>
      </c>
      <c r="CO113" s="17">
        <v>10</v>
      </c>
      <c r="CP113" s="17">
        <v>6</v>
      </c>
      <c r="CQ113" s="17">
        <v>14</v>
      </c>
      <c r="CR113" s="17">
        <v>5</v>
      </c>
      <c r="CS113" s="17">
        <v>11</v>
      </c>
      <c r="CT113" s="17">
        <v>12</v>
      </c>
      <c r="CU113" s="17">
        <v>9</v>
      </c>
      <c r="CV113" s="17">
        <v>5</v>
      </c>
      <c r="CW113" s="17">
        <v>4</v>
      </c>
      <c r="CX113" s="17">
        <v>6</v>
      </c>
      <c r="CY113" s="17">
        <v>1</v>
      </c>
      <c r="CZ113" s="17">
        <v>1</v>
      </c>
      <c r="DA113" s="17">
        <v>5</v>
      </c>
      <c r="DB113" s="17">
        <v>0</v>
      </c>
      <c r="DC113" s="17">
        <v>1</v>
      </c>
      <c r="DD113" s="17">
        <v>3</v>
      </c>
      <c r="DE113" s="17">
        <v>0</v>
      </c>
      <c r="DF113" s="17">
        <v>3</v>
      </c>
      <c r="DG113" s="17">
        <v>0</v>
      </c>
      <c r="DH113" s="17">
        <v>2</v>
      </c>
      <c r="DI113" s="17">
        <v>3</v>
      </c>
      <c r="DJ113" s="17">
        <v>0</v>
      </c>
      <c r="DK113" s="17">
        <v>0</v>
      </c>
      <c r="DL113" s="17">
        <v>4</v>
      </c>
      <c r="DM113" s="17">
        <v>0</v>
      </c>
      <c r="DN113" s="17">
        <v>1</v>
      </c>
      <c r="DO113" s="17">
        <v>0</v>
      </c>
      <c r="DP113" s="17">
        <v>0</v>
      </c>
      <c r="DQ113" s="17">
        <v>0</v>
      </c>
      <c r="DR113" s="17">
        <v>0</v>
      </c>
      <c r="DS113" s="17">
        <v>0</v>
      </c>
      <c r="DT113" s="17">
        <v>0</v>
      </c>
      <c r="DU113" s="17">
        <v>0</v>
      </c>
      <c r="DV113" s="17">
        <v>0</v>
      </c>
    </row>
    <row r="114" spans="1:126" x14ac:dyDescent="0.3">
      <c r="A114" s="164" t="s">
        <v>299</v>
      </c>
      <c r="B114" s="8" t="s">
        <v>300</v>
      </c>
      <c r="C114" s="17">
        <v>374</v>
      </c>
      <c r="D114" s="18">
        <f t="shared" si="510"/>
        <v>5.3475935828877004E-2</v>
      </c>
      <c r="E114" s="18">
        <f t="shared" si="511"/>
        <v>6.684491978609626E-2</v>
      </c>
      <c r="F114" s="18">
        <f t="shared" si="512"/>
        <v>4.8128342245989303E-2</v>
      </c>
      <c r="G114" s="18">
        <f t="shared" si="513"/>
        <v>6.9518716577540107E-2</v>
      </c>
      <c r="H114" s="18">
        <f t="shared" si="514"/>
        <v>2.9411764705882353E-2</v>
      </c>
      <c r="I114" s="18">
        <f t="shared" si="515"/>
        <v>2.9411764705882353E-2</v>
      </c>
      <c r="J114" s="18">
        <f t="shared" si="516"/>
        <v>4.2780748663101602E-2</v>
      </c>
      <c r="K114" s="18">
        <f t="shared" si="517"/>
        <v>6.9518716577540107E-2</v>
      </c>
      <c r="L114" s="18">
        <f t="shared" si="518"/>
        <v>8.2887700534759357E-2</v>
      </c>
      <c r="M114" s="18">
        <f t="shared" si="519"/>
        <v>6.9518716577540107E-2</v>
      </c>
      <c r="N114" s="18">
        <f t="shared" si="520"/>
        <v>8.5561497326203204E-2</v>
      </c>
      <c r="O114" s="18">
        <f t="shared" si="521"/>
        <v>6.9518716577540107E-2</v>
      </c>
      <c r="P114" s="18">
        <f t="shared" si="522"/>
        <v>8.5561497326203204E-2</v>
      </c>
      <c r="Q114" s="18">
        <f t="shared" si="523"/>
        <v>6.1497326203208559E-2</v>
      </c>
      <c r="R114" s="18">
        <f t="shared" si="524"/>
        <v>4.2780748663101602E-2</v>
      </c>
      <c r="S114" s="18">
        <f t="shared" si="525"/>
        <v>9.3582887700534759E-2</v>
      </c>
      <c r="T114" s="18">
        <f t="shared" si="526"/>
        <v>0.19786096256684493</v>
      </c>
      <c r="U114" s="18">
        <f t="shared" si="526"/>
        <v>0.60427807486631013</v>
      </c>
      <c r="V114" s="18">
        <f t="shared" si="526"/>
        <v>0.19786096256684493</v>
      </c>
      <c r="W114" s="17">
        <f t="shared" si="527"/>
        <v>74</v>
      </c>
      <c r="X114" s="17">
        <f t="shared" si="528"/>
        <v>226</v>
      </c>
      <c r="Y114" s="17">
        <f t="shared" si="529"/>
        <v>74</v>
      </c>
      <c r="Z114" s="17">
        <v>5</v>
      </c>
      <c r="AA114" s="17">
        <v>1</v>
      </c>
      <c r="AB114" s="17">
        <v>5</v>
      </c>
      <c r="AC114" s="17">
        <v>3</v>
      </c>
      <c r="AD114" s="17">
        <v>6</v>
      </c>
      <c r="AE114" s="17">
        <v>3</v>
      </c>
      <c r="AF114" s="17">
        <v>5</v>
      </c>
      <c r="AG114" s="17">
        <v>2</v>
      </c>
      <c r="AH114" s="17">
        <v>11</v>
      </c>
      <c r="AI114" s="17">
        <v>4</v>
      </c>
      <c r="AJ114" s="17">
        <v>1</v>
      </c>
      <c r="AK114" s="17">
        <v>2</v>
      </c>
      <c r="AL114" s="17">
        <v>5</v>
      </c>
      <c r="AM114" s="17">
        <v>3</v>
      </c>
      <c r="AN114" s="17">
        <v>7</v>
      </c>
      <c r="AO114" s="17">
        <v>5</v>
      </c>
      <c r="AP114" s="17">
        <v>6</v>
      </c>
      <c r="AQ114" s="17">
        <v>6</v>
      </c>
      <c r="AR114" s="17">
        <v>5</v>
      </c>
      <c r="AS114" s="17">
        <v>4</v>
      </c>
      <c r="AT114" s="17">
        <v>4</v>
      </c>
      <c r="AU114" s="17">
        <v>0</v>
      </c>
      <c r="AV114" s="17">
        <v>4</v>
      </c>
      <c r="AW114" s="17">
        <v>1</v>
      </c>
      <c r="AX114" s="17">
        <v>2</v>
      </c>
      <c r="AY114" s="17">
        <v>2</v>
      </c>
      <c r="AZ114" s="17">
        <v>5</v>
      </c>
      <c r="BA114" s="17">
        <v>0</v>
      </c>
      <c r="BB114" s="17">
        <v>1</v>
      </c>
      <c r="BC114" s="17">
        <v>3</v>
      </c>
      <c r="BD114" s="17">
        <v>1</v>
      </c>
      <c r="BE114" s="17">
        <v>6</v>
      </c>
      <c r="BF114" s="17">
        <v>4</v>
      </c>
      <c r="BG114" s="17">
        <v>1</v>
      </c>
      <c r="BH114" s="17">
        <v>4</v>
      </c>
      <c r="BI114" s="17">
        <v>8</v>
      </c>
      <c r="BJ114" s="17">
        <v>3</v>
      </c>
      <c r="BK114" s="17">
        <v>4</v>
      </c>
      <c r="BL114" s="17">
        <v>3</v>
      </c>
      <c r="BM114" s="17">
        <v>8</v>
      </c>
      <c r="BN114" s="17">
        <v>5</v>
      </c>
      <c r="BO114" s="17">
        <v>8</v>
      </c>
      <c r="BP114" s="17">
        <v>3</v>
      </c>
      <c r="BQ114" s="17">
        <v>6</v>
      </c>
      <c r="BR114" s="17">
        <v>9</v>
      </c>
      <c r="BS114" s="17">
        <v>7</v>
      </c>
      <c r="BT114" s="17">
        <v>7</v>
      </c>
      <c r="BU114" s="17">
        <v>7</v>
      </c>
      <c r="BV114" s="17">
        <v>3</v>
      </c>
      <c r="BW114" s="17">
        <v>2</v>
      </c>
      <c r="BX114" s="17">
        <v>5</v>
      </c>
      <c r="BY114" s="17">
        <v>5</v>
      </c>
      <c r="BZ114" s="17">
        <v>7</v>
      </c>
      <c r="CA114" s="17">
        <v>7</v>
      </c>
      <c r="CB114" s="17">
        <v>8</v>
      </c>
      <c r="CC114" s="17">
        <v>5</v>
      </c>
      <c r="CD114" s="17">
        <v>5</v>
      </c>
      <c r="CE114" s="17">
        <v>2</v>
      </c>
      <c r="CF114" s="17">
        <v>7</v>
      </c>
      <c r="CG114" s="17">
        <v>7</v>
      </c>
      <c r="CH114" s="17">
        <v>7</v>
      </c>
      <c r="CI114" s="17">
        <v>5</v>
      </c>
      <c r="CJ114" s="17">
        <v>5</v>
      </c>
      <c r="CK114" s="17">
        <v>5</v>
      </c>
      <c r="CL114" s="17">
        <v>10</v>
      </c>
      <c r="CM114" s="17">
        <v>8</v>
      </c>
      <c r="CN114" s="17">
        <v>3</v>
      </c>
      <c r="CO114" s="17">
        <v>2</v>
      </c>
      <c r="CP114" s="17">
        <v>5</v>
      </c>
      <c r="CQ114" s="17">
        <v>5</v>
      </c>
      <c r="CR114" s="17">
        <v>2</v>
      </c>
      <c r="CS114" s="17">
        <v>4</v>
      </c>
      <c r="CT114" s="17">
        <v>1</v>
      </c>
      <c r="CU114" s="17">
        <v>3</v>
      </c>
      <c r="CV114" s="17">
        <v>6</v>
      </c>
      <c r="CW114" s="17">
        <v>1</v>
      </c>
      <c r="CX114" s="17">
        <v>0</v>
      </c>
      <c r="CY114" s="17">
        <v>8</v>
      </c>
      <c r="CZ114" s="17">
        <v>2</v>
      </c>
      <c r="DA114" s="17">
        <v>3</v>
      </c>
      <c r="DB114" s="17">
        <v>1</v>
      </c>
      <c r="DC114" s="17">
        <v>2</v>
      </c>
      <c r="DD114" s="17">
        <v>5</v>
      </c>
      <c r="DE114" s="17">
        <v>0</v>
      </c>
      <c r="DF114" s="17">
        <v>1</v>
      </c>
      <c r="DG114" s="17">
        <v>1</v>
      </c>
      <c r="DH114" s="17">
        <v>2</v>
      </c>
      <c r="DI114" s="17">
        <v>2</v>
      </c>
      <c r="DJ114" s="17">
        <v>1</v>
      </c>
      <c r="DK114" s="17">
        <v>2</v>
      </c>
      <c r="DL114" s="17">
        <v>2</v>
      </c>
      <c r="DM114" s="17">
        <v>1</v>
      </c>
      <c r="DN114" s="17">
        <v>0</v>
      </c>
      <c r="DO114" s="17">
        <v>0</v>
      </c>
      <c r="DP114" s="17">
        <v>0</v>
      </c>
      <c r="DQ114" s="17">
        <v>0</v>
      </c>
      <c r="DR114" s="17">
        <v>1</v>
      </c>
      <c r="DS114" s="17">
        <v>0</v>
      </c>
      <c r="DT114" s="17">
        <v>0</v>
      </c>
      <c r="DU114" s="17">
        <v>0</v>
      </c>
      <c r="DV114" s="17">
        <v>0</v>
      </c>
    </row>
    <row r="115" spans="1:126" x14ac:dyDescent="0.3">
      <c r="A115" s="164" t="s">
        <v>301</v>
      </c>
      <c r="B115" s="8" t="s">
        <v>302</v>
      </c>
      <c r="C115" s="17">
        <v>772</v>
      </c>
      <c r="D115" s="18">
        <f t="shared" si="510"/>
        <v>5.0518134715025906E-2</v>
      </c>
      <c r="E115" s="18">
        <f t="shared" si="511"/>
        <v>5.181347150259067E-2</v>
      </c>
      <c r="F115" s="18">
        <f t="shared" si="512"/>
        <v>4.9222797927461141E-2</v>
      </c>
      <c r="G115" s="18">
        <f t="shared" si="513"/>
        <v>5.181347150259067E-2</v>
      </c>
      <c r="H115" s="18">
        <f t="shared" si="514"/>
        <v>2.8497409326424871E-2</v>
      </c>
      <c r="I115" s="18">
        <f t="shared" si="515"/>
        <v>4.5336787564766841E-2</v>
      </c>
      <c r="J115" s="18">
        <f t="shared" si="516"/>
        <v>4.2746113989637305E-2</v>
      </c>
      <c r="K115" s="18">
        <f t="shared" si="517"/>
        <v>5.181347150259067E-2</v>
      </c>
      <c r="L115" s="18">
        <f t="shared" si="518"/>
        <v>7.512953367875648E-2</v>
      </c>
      <c r="M115" s="18">
        <f t="shared" si="519"/>
        <v>8.0310880829015538E-2</v>
      </c>
      <c r="N115" s="18">
        <f t="shared" si="520"/>
        <v>7.1243523316062179E-2</v>
      </c>
      <c r="O115" s="18">
        <f t="shared" si="521"/>
        <v>5.3108808290155442E-2</v>
      </c>
      <c r="P115" s="18">
        <f t="shared" si="522"/>
        <v>9.3264248704663211E-2</v>
      </c>
      <c r="Q115" s="18">
        <f t="shared" si="523"/>
        <v>9.4559585492227982E-2</v>
      </c>
      <c r="R115" s="18">
        <f t="shared" si="524"/>
        <v>5.8290155440414507E-2</v>
      </c>
      <c r="S115" s="18">
        <f t="shared" si="525"/>
        <v>0.10233160621761658</v>
      </c>
      <c r="T115" s="18">
        <f t="shared" si="526"/>
        <v>0.17616580310880828</v>
      </c>
      <c r="U115" s="18">
        <f t="shared" si="526"/>
        <v>0.56865284974093266</v>
      </c>
      <c r="V115" s="18">
        <f t="shared" si="526"/>
        <v>0.25518134715025909</v>
      </c>
      <c r="W115" s="17">
        <f t="shared" si="527"/>
        <v>136</v>
      </c>
      <c r="X115" s="17">
        <f t="shared" si="528"/>
        <v>439</v>
      </c>
      <c r="Y115" s="17">
        <f t="shared" si="529"/>
        <v>197</v>
      </c>
      <c r="Z115" s="17">
        <v>4</v>
      </c>
      <c r="AA115" s="17">
        <v>11</v>
      </c>
      <c r="AB115" s="17">
        <v>8</v>
      </c>
      <c r="AC115" s="17">
        <v>6</v>
      </c>
      <c r="AD115" s="17">
        <v>10</v>
      </c>
      <c r="AE115" s="17">
        <v>11</v>
      </c>
      <c r="AF115" s="17">
        <v>6</v>
      </c>
      <c r="AG115" s="17">
        <v>10</v>
      </c>
      <c r="AH115" s="17">
        <v>4</v>
      </c>
      <c r="AI115" s="17">
        <v>9</v>
      </c>
      <c r="AJ115" s="17">
        <v>7</v>
      </c>
      <c r="AK115" s="17">
        <v>11</v>
      </c>
      <c r="AL115" s="17">
        <v>5</v>
      </c>
      <c r="AM115" s="17">
        <v>7</v>
      </c>
      <c r="AN115" s="17">
        <v>8</v>
      </c>
      <c r="AO115" s="17">
        <v>6</v>
      </c>
      <c r="AP115" s="17">
        <v>13</v>
      </c>
      <c r="AQ115" s="17">
        <v>9</v>
      </c>
      <c r="AR115" s="17">
        <v>4</v>
      </c>
      <c r="AS115" s="17">
        <v>8</v>
      </c>
      <c r="AT115" s="17">
        <v>2</v>
      </c>
      <c r="AU115" s="17">
        <v>4</v>
      </c>
      <c r="AV115" s="17">
        <v>5</v>
      </c>
      <c r="AW115" s="17">
        <v>7</v>
      </c>
      <c r="AX115" s="17">
        <v>4</v>
      </c>
      <c r="AY115" s="17">
        <v>2</v>
      </c>
      <c r="AZ115" s="17">
        <v>6</v>
      </c>
      <c r="BA115" s="17">
        <v>10</v>
      </c>
      <c r="BB115" s="17">
        <v>6</v>
      </c>
      <c r="BC115" s="17">
        <v>11</v>
      </c>
      <c r="BD115" s="17">
        <v>12</v>
      </c>
      <c r="BE115" s="17">
        <v>5</v>
      </c>
      <c r="BF115" s="17">
        <v>6</v>
      </c>
      <c r="BG115" s="17">
        <v>2</v>
      </c>
      <c r="BH115" s="17">
        <v>8</v>
      </c>
      <c r="BI115" s="17">
        <v>6</v>
      </c>
      <c r="BJ115" s="17">
        <v>6</v>
      </c>
      <c r="BK115" s="17">
        <v>9</v>
      </c>
      <c r="BL115" s="17">
        <v>8</v>
      </c>
      <c r="BM115" s="17">
        <v>11</v>
      </c>
      <c r="BN115" s="17">
        <v>14</v>
      </c>
      <c r="BO115" s="17">
        <v>9</v>
      </c>
      <c r="BP115" s="17">
        <v>11</v>
      </c>
      <c r="BQ115" s="17">
        <v>11</v>
      </c>
      <c r="BR115" s="17">
        <v>13</v>
      </c>
      <c r="BS115" s="17">
        <v>14</v>
      </c>
      <c r="BT115" s="17">
        <v>9</v>
      </c>
      <c r="BU115" s="17">
        <v>11</v>
      </c>
      <c r="BV115" s="17">
        <v>16</v>
      </c>
      <c r="BW115" s="17">
        <v>12</v>
      </c>
      <c r="BX115" s="17">
        <v>9</v>
      </c>
      <c r="BY115" s="17">
        <v>10</v>
      </c>
      <c r="BZ115" s="17">
        <v>14</v>
      </c>
      <c r="CA115" s="17">
        <v>12</v>
      </c>
      <c r="CB115" s="17">
        <v>10</v>
      </c>
      <c r="CC115" s="17">
        <v>10</v>
      </c>
      <c r="CD115" s="17">
        <v>8</v>
      </c>
      <c r="CE115" s="17">
        <v>10</v>
      </c>
      <c r="CF115" s="17">
        <v>7</v>
      </c>
      <c r="CG115" s="17">
        <v>6</v>
      </c>
      <c r="CH115" s="17">
        <v>11</v>
      </c>
      <c r="CI115" s="17">
        <v>8</v>
      </c>
      <c r="CJ115" s="17">
        <v>17</v>
      </c>
      <c r="CK115" s="17">
        <v>14</v>
      </c>
      <c r="CL115" s="17">
        <v>22</v>
      </c>
      <c r="CM115" s="17">
        <v>24</v>
      </c>
      <c r="CN115" s="17">
        <v>12</v>
      </c>
      <c r="CO115" s="17">
        <v>19</v>
      </c>
      <c r="CP115" s="17">
        <v>12</v>
      </c>
      <c r="CQ115" s="17">
        <v>6</v>
      </c>
      <c r="CR115" s="17">
        <v>11</v>
      </c>
      <c r="CS115" s="17">
        <v>6</v>
      </c>
      <c r="CT115" s="17">
        <v>6</v>
      </c>
      <c r="CU115" s="17">
        <v>10</v>
      </c>
      <c r="CV115" s="17">
        <v>12</v>
      </c>
      <c r="CW115" s="17">
        <v>12</v>
      </c>
      <c r="CX115" s="17">
        <v>7</v>
      </c>
      <c r="CY115" s="17">
        <v>6</v>
      </c>
      <c r="CZ115" s="17">
        <v>8</v>
      </c>
      <c r="DA115" s="17">
        <v>11</v>
      </c>
      <c r="DB115" s="17">
        <v>5</v>
      </c>
      <c r="DC115" s="17">
        <v>2</v>
      </c>
      <c r="DD115" s="17">
        <v>5</v>
      </c>
      <c r="DE115" s="17">
        <v>3</v>
      </c>
      <c r="DF115" s="17">
        <v>5</v>
      </c>
      <c r="DG115" s="17">
        <v>5</v>
      </c>
      <c r="DH115" s="17">
        <v>0</v>
      </c>
      <c r="DI115" s="17">
        <v>0</v>
      </c>
      <c r="DJ115" s="17">
        <v>0</v>
      </c>
      <c r="DK115" s="17">
        <v>1</v>
      </c>
      <c r="DL115" s="17">
        <v>4</v>
      </c>
      <c r="DM115" s="17">
        <v>5</v>
      </c>
      <c r="DN115" s="17">
        <v>0</v>
      </c>
      <c r="DO115" s="17">
        <v>0</v>
      </c>
      <c r="DP115" s="17">
        <v>0</v>
      </c>
      <c r="DQ115" s="17">
        <v>0</v>
      </c>
      <c r="DR115" s="17">
        <v>0</v>
      </c>
      <c r="DS115" s="17">
        <v>0</v>
      </c>
      <c r="DT115" s="17">
        <v>0</v>
      </c>
      <c r="DU115" s="17">
        <v>0</v>
      </c>
      <c r="DV115" s="17">
        <v>0</v>
      </c>
    </row>
    <row r="116" spans="1:126" x14ac:dyDescent="0.3">
      <c r="A116" s="165" t="s">
        <v>303</v>
      </c>
      <c r="B116" s="8" t="s">
        <v>304</v>
      </c>
      <c r="C116" s="8">
        <v>130491</v>
      </c>
      <c r="D116" s="18">
        <f t="shared" si="510"/>
        <v>5.6800852166049763E-2</v>
      </c>
      <c r="E116" s="18">
        <f t="shared" si="511"/>
        <v>4.9298419048056957E-2</v>
      </c>
      <c r="F116" s="18">
        <f t="shared" si="512"/>
        <v>5.6793188802292879E-2</v>
      </c>
      <c r="G116" s="18">
        <f t="shared" si="513"/>
        <v>5.8486792192565001E-2</v>
      </c>
      <c r="H116" s="18">
        <f t="shared" si="514"/>
        <v>5.5965545516549031E-2</v>
      </c>
      <c r="I116" s="18">
        <f t="shared" si="515"/>
        <v>5.6203109793012546E-2</v>
      </c>
      <c r="J116" s="18">
        <f t="shared" si="516"/>
        <v>5.1735368722747165E-2</v>
      </c>
      <c r="K116" s="18">
        <f t="shared" si="517"/>
        <v>5.805764382217931E-2</v>
      </c>
      <c r="L116" s="18">
        <f t="shared" si="518"/>
        <v>6.9169521269666107E-2</v>
      </c>
      <c r="M116" s="18">
        <f t="shared" si="519"/>
        <v>7.307783678567871E-2</v>
      </c>
      <c r="N116" s="18">
        <f t="shared" si="520"/>
        <v>6.3261067813105878E-2</v>
      </c>
      <c r="O116" s="18">
        <f t="shared" si="521"/>
        <v>6.0640197408250378E-2</v>
      </c>
      <c r="P116" s="18">
        <f t="shared" si="522"/>
        <v>7.487872726854726E-2</v>
      </c>
      <c r="Q116" s="18">
        <f t="shared" si="523"/>
        <v>6.198128606570568E-2</v>
      </c>
      <c r="R116" s="18">
        <f t="shared" si="524"/>
        <v>5.1490141082526766E-2</v>
      </c>
      <c r="S116" s="18">
        <f t="shared" si="525"/>
        <v>0.10216030224306658</v>
      </c>
      <c r="T116" s="18">
        <f t="shared" ref="T116:V116" si="530">W116/$C116</f>
        <v>0.1881125901403162</v>
      </c>
      <c r="U116" s="18">
        <f t="shared" si="530"/>
        <v>0.59625568046838484</v>
      </c>
      <c r="V116" s="18">
        <f t="shared" si="530"/>
        <v>0.21563172939129902</v>
      </c>
      <c r="W116" s="17">
        <f t="shared" si="527"/>
        <v>24547</v>
      </c>
      <c r="X116" s="17">
        <f t="shared" si="528"/>
        <v>77806</v>
      </c>
      <c r="Y116" s="17">
        <f t="shared" si="529"/>
        <v>28138</v>
      </c>
      <c r="Z116" s="8">
        <v>1511</v>
      </c>
      <c r="AA116" s="8">
        <v>1466</v>
      </c>
      <c r="AB116" s="8">
        <v>1531</v>
      </c>
      <c r="AC116" s="8">
        <v>1436</v>
      </c>
      <c r="AD116" s="8">
        <v>1468</v>
      </c>
      <c r="AE116" s="8">
        <v>1354</v>
      </c>
      <c r="AF116" s="8">
        <v>1310</v>
      </c>
      <c r="AG116" s="8">
        <v>1253</v>
      </c>
      <c r="AH116" s="8">
        <v>1288</v>
      </c>
      <c r="AI116" s="8">
        <v>1228</v>
      </c>
      <c r="AJ116" s="8">
        <v>1410</v>
      </c>
      <c r="AK116" s="8">
        <v>1457</v>
      </c>
      <c r="AL116" s="8">
        <v>1506</v>
      </c>
      <c r="AM116" s="8">
        <v>1493</v>
      </c>
      <c r="AN116" s="8">
        <v>1545</v>
      </c>
      <c r="AO116" s="8">
        <v>1728</v>
      </c>
      <c r="AP116" s="8">
        <v>1563</v>
      </c>
      <c r="AQ116" s="8">
        <v>1592</v>
      </c>
      <c r="AR116" s="8">
        <v>1448</v>
      </c>
      <c r="AS116" s="8">
        <v>1301</v>
      </c>
      <c r="AT116" s="8">
        <v>1312</v>
      </c>
      <c r="AU116" s="8">
        <v>1390</v>
      </c>
      <c r="AV116" s="8">
        <v>1479</v>
      </c>
      <c r="AW116" s="8">
        <v>1554</v>
      </c>
      <c r="AX116" s="8">
        <v>1568</v>
      </c>
      <c r="AY116" s="8">
        <v>1534</v>
      </c>
      <c r="AZ116" s="8">
        <v>1436</v>
      </c>
      <c r="BA116" s="8">
        <v>1408</v>
      </c>
      <c r="BB116" s="8">
        <v>1477</v>
      </c>
      <c r="BC116" s="8">
        <v>1479</v>
      </c>
      <c r="BD116" s="8">
        <v>1429</v>
      </c>
      <c r="BE116" s="8">
        <v>1446</v>
      </c>
      <c r="BF116" s="8">
        <v>1337</v>
      </c>
      <c r="BG116" s="8">
        <v>1228</v>
      </c>
      <c r="BH116" s="8">
        <v>1311</v>
      </c>
      <c r="BI116" s="8">
        <v>1364</v>
      </c>
      <c r="BJ116" s="8">
        <v>1394</v>
      </c>
      <c r="BK116" s="8">
        <v>1536</v>
      </c>
      <c r="BL116" s="8">
        <v>1587</v>
      </c>
      <c r="BM116" s="8">
        <v>1695</v>
      </c>
      <c r="BN116" s="8">
        <v>1768</v>
      </c>
      <c r="BO116" s="8">
        <v>1792</v>
      </c>
      <c r="BP116" s="8">
        <v>1793</v>
      </c>
      <c r="BQ116" s="8">
        <v>1778</v>
      </c>
      <c r="BR116" s="8">
        <v>1895</v>
      </c>
      <c r="BS116" s="8">
        <v>2018</v>
      </c>
      <c r="BT116" s="8">
        <v>1941</v>
      </c>
      <c r="BU116" s="8">
        <v>1903</v>
      </c>
      <c r="BV116" s="8">
        <v>1866</v>
      </c>
      <c r="BW116" s="8">
        <v>1808</v>
      </c>
      <c r="BX116" s="8">
        <v>1780</v>
      </c>
      <c r="BY116" s="8">
        <v>1649</v>
      </c>
      <c r="BZ116" s="8">
        <v>1644</v>
      </c>
      <c r="CA116" s="8">
        <v>1583</v>
      </c>
      <c r="CB116" s="8">
        <v>1599</v>
      </c>
      <c r="CC116" s="8">
        <v>1526</v>
      </c>
      <c r="CD116" s="8">
        <v>1556</v>
      </c>
      <c r="CE116" s="8">
        <v>1645</v>
      </c>
      <c r="CF116" s="8">
        <v>1596</v>
      </c>
      <c r="CG116" s="8">
        <v>1590</v>
      </c>
      <c r="CH116" s="8">
        <v>1689</v>
      </c>
      <c r="CI116" s="8">
        <v>1724</v>
      </c>
      <c r="CJ116" s="8">
        <v>1977</v>
      </c>
      <c r="CK116" s="8">
        <v>2127</v>
      </c>
      <c r="CL116" s="8">
        <v>2254</v>
      </c>
      <c r="CM116" s="8">
        <v>1701</v>
      </c>
      <c r="CN116" s="8">
        <v>1775</v>
      </c>
      <c r="CO116" s="8">
        <v>1675</v>
      </c>
      <c r="CP116" s="8">
        <v>1550</v>
      </c>
      <c r="CQ116" s="8">
        <v>1387</v>
      </c>
      <c r="CR116" s="8">
        <v>1349</v>
      </c>
      <c r="CS116" s="8">
        <v>1362</v>
      </c>
      <c r="CT116" s="8">
        <v>1370</v>
      </c>
      <c r="CU116" s="8">
        <v>1351</v>
      </c>
      <c r="CV116" s="8">
        <v>1287</v>
      </c>
      <c r="CW116" s="8">
        <v>1208</v>
      </c>
      <c r="CX116" s="8">
        <v>1107</v>
      </c>
      <c r="CY116" s="8">
        <v>1091</v>
      </c>
      <c r="CZ116" s="8">
        <v>1042</v>
      </c>
      <c r="DA116" s="8">
        <v>978</v>
      </c>
      <c r="DB116" s="8">
        <v>964</v>
      </c>
      <c r="DC116" s="8">
        <v>869</v>
      </c>
      <c r="DD116" s="8">
        <v>790</v>
      </c>
      <c r="DE116" s="8">
        <v>745</v>
      </c>
      <c r="DF116" s="8">
        <v>675</v>
      </c>
      <c r="DG116" s="8">
        <v>610</v>
      </c>
      <c r="DH116" s="8">
        <v>553</v>
      </c>
      <c r="DI116" s="8">
        <v>476</v>
      </c>
      <c r="DJ116" s="8">
        <v>488</v>
      </c>
      <c r="DK116" s="8">
        <v>417</v>
      </c>
      <c r="DL116" s="8">
        <v>381</v>
      </c>
      <c r="DM116" s="8">
        <v>288</v>
      </c>
      <c r="DN116" s="8">
        <v>163</v>
      </c>
      <c r="DO116" s="8">
        <v>110</v>
      </c>
      <c r="DP116" s="8">
        <v>98</v>
      </c>
      <c r="DQ116" s="8">
        <v>87</v>
      </c>
      <c r="DR116" s="8">
        <v>61</v>
      </c>
      <c r="DS116" s="8">
        <v>45</v>
      </c>
      <c r="DT116" s="8">
        <v>29</v>
      </c>
      <c r="DU116" s="8">
        <v>24</v>
      </c>
      <c r="DV116" s="8">
        <v>32</v>
      </c>
    </row>
    <row r="117" spans="1:126" x14ac:dyDescent="0.3">
      <c r="A117" s="165" t="s">
        <v>317</v>
      </c>
      <c r="B117" s="8" t="s">
        <v>318</v>
      </c>
      <c r="C117" s="8">
        <v>857888</v>
      </c>
      <c r="D117" s="18">
        <f>SUM(Z117:AD117)/C117</f>
        <v>5.4239014883061661E-2</v>
      </c>
      <c r="E117" s="18">
        <f>SUM(AE117:AI117)/C117</f>
        <v>4.8557620575179976E-2</v>
      </c>
      <c r="F117" s="18">
        <f>SUM(AJ117:AN117)/C117</f>
        <v>5.4058338617628411E-2</v>
      </c>
      <c r="G117" s="18">
        <f>SUM(AO117:AS117)/C117</f>
        <v>5.8998377410571075E-2</v>
      </c>
      <c r="H117" s="18">
        <f>SUM(AT117:AX117)/C117</f>
        <v>6.0595322466335935E-2</v>
      </c>
      <c r="I117" s="18">
        <f>SUM(AY117:BC117)/C117</f>
        <v>5.7709164832705433E-2</v>
      </c>
      <c r="J117" s="18">
        <f>SUM(BD117:BH117)/C117</f>
        <v>5.3318148756014774E-2</v>
      </c>
      <c r="K117" s="18">
        <f>SUM(BI117:BM117)/C117</f>
        <v>5.8342114588384494E-2</v>
      </c>
      <c r="L117" s="18">
        <f>SUM(BN117:BR117)/C117</f>
        <v>6.8187222574508558E-2</v>
      </c>
      <c r="M117" s="18">
        <f>SUM(BS117:BW117)/C117</f>
        <v>7.0597793651385729E-2</v>
      </c>
      <c r="N117" s="18">
        <f>SUM(BX117:CB117)/C117</f>
        <v>6.3859151777388184E-2</v>
      </c>
      <c r="O117" s="18">
        <f>SUM(CC117:CG117)/C117</f>
        <v>6.1850731097765677E-2</v>
      </c>
      <c r="P117" s="18">
        <f>SUM(CH117:CL117)/C117</f>
        <v>7.3771867656384049E-2</v>
      </c>
      <c r="Q117" s="18">
        <f>SUM(CM117:CQ117)/C117</f>
        <v>6.1823921071282033E-2</v>
      </c>
      <c r="R117" s="18">
        <f>SUM(CR117:CV117)/C117</f>
        <v>5.0225670483792756E-2</v>
      </c>
      <c r="S117" s="18">
        <f>SUM(CW117:DV117)/C117</f>
        <v>0.10386553955761126</v>
      </c>
      <c r="T117" s="18">
        <f>W117/$C117</f>
        <v>0.18056319706068857</v>
      </c>
      <c r="U117" s="18">
        <f>X117/$C117</f>
        <v>0.60352167182662542</v>
      </c>
      <c r="V117" s="18">
        <f>Y117/$C117</f>
        <v>0.21591513111268604</v>
      </c>
      <c r="W117" s="17">
        <f>SUM(Z117:AP117)</f>
        <v>154903</v>
      </c>
      <c r="X117" s="17">
        <f>SUM(AQ117:CL117)</f>
        <v>517754</v>
      </c>
      <c r="Y117" s="17">
        <f>SUM(CM117:DV117)</f>
        <v>185231</v>
      </c>
      <c r="Z117" s="8">
        <v>9550</v>
      </c>
      <c r="AA117" s="8">
        <v>9223</v>
      </c>
      <c r="AB117" s="8">
        <v>9356</v>
      </c>
      <c r="AC117" s="8">
        <v>9215</v>
      </c>
      <c r="AD117" s="8">
        <v>9187</v>
      </c>
      <c r="AE117" s="8">
        <v>8583</v>
      </c>
      <c r="AF117" s="8">
        <v>8302</v>
      </c>
      <c r="AG117" s="8">
        <v>8432</v>
      </c>
      <c r="AH117" s="8">
        <v>8199</v>
      </c>
      <c r="AI117" s="8">
        <v>8141</v>
      </c>
      <c r="AJ117" s="8">
        <v>8767</v>
      </c>
      <c r="AK117" s="8">
        <v>8900</v>
      </c>
      <c r="AL117" s="8">
        <v>9394</v>
      </c>
      <c r="AM117" s="8">
        <v>9570</v>
      </c>
      <c r="AN117" s="8">
        <v>9745</v>
      </c>
      <c r="AO117" s="8">
        <v>10421</v>
      </c>
      <c r="AP117" s="8">
        <v>9918</v>
      </c>
      <c r="AQ117" s="8">
        <v>10204</v>
      </c>
      <c r="AR117" s="8">
        <v>10203</v>
      </c>
      <c r="AS117" s="8">
        <v>9868</v>
      </c>
      <c r="AT117" s="8">
        <v>10417</v>
      </c>
      <c r="AU117" s="8">
        <v>10377</v>
      </c>
      <c r="AV117" s="8">
        <v>10435</v>
      </c>
      <c r="AW117" s="8">
        <v>10619</v>
      </c>
      <c r="AX117" s="8">
        <v>10136</v>
      </c>
      <c r="AY117" s="8">
        <v>10255</v>
      </c>
      <c r="AZ117" s="8">
        <v>9916</v>
      </c>
      <c r="BA117" s="8">
        <v>9808</v>
      </c>
      <c r="BB117" s="8">
        <v>9547</v>
      </c>
      <c r="BC117" s="8">
        <v>9982</v>
      </c>
      <c r="BD117" s="8">
        <v>9661</v>
      </c>
      <c r="BE117" s="8">
        <v>9574</v>
      </c>
      <c r="BF117" s="8">
        <v>9006</v>
      </c>
      <c r="BG117" s="8">
        <v>8716</v>
      </c>
      <c r="BH117" s="8">
        <v>8784</v>
      </c>
      <c r="BI117" s="8">
        <v>8937</v>
      </c>
      <c r="BJ117" s="8">
        <v>9321</v>
      </c>
      <c r="BK117" s="8">
        <v>10126</v>
      </c>
      <c r="BL117" s="8">
        <v>10442</v>
      </c>
      <c r="BM117" s="8">
        <v>11225</v>
      </c>
      <c r="BN117" s="8">
        <v>11609</v>
      </c>
      <c r="BO117" s="8">
        <v>11407</v>
      </c>
      <c r="BP117" s="8">
        <v>11825</v>
      </c>
      <c r="BQ117" s="8">
        <v>11785</v>
      </c>
      <c r="BR117" s="8">
        <v>11871</v>
      </c>
      <c r="BS117" s="8">
        <v>12127</v>
      </c>
      <c r="BT117" s="8">
        <v>12581</v>
      </c>
      <c r="BU117" s="8">
        <v>12141</v>
      </c>
      <c r="BV117" s="8">
        <v>11866</v>
      </c>
      <c r="BW117" s="8">
        <v>11850</v>
      </c>
      <c r="BX117" s="8">
        <v>11482</v>
      </c>
      <c r="BY117" s="8">
        <v>11049</v>
      </c>
      <c r="BZ117" s="8">
        <v>10916</v>
      </c>
      <c r="CA117" s="8">
        <v>10704</v>
      </c>
      <c r="CB117" s="8">
        <v>10633</v>
      </c>
      <c r="CC117" s="8">
        <v>10398</v>
      </c>
      <c r="CD117" s="8">
        <v>10561</v>
      </c>
      <c r="CE117" s="8">
        <v>10717</v>
      </c>
      <c r="CF117" s="8">
        <v>10636</v>
      </c>
      <c r="CG117" s="8">
        <v>10749</v>
      </c>
      <c r="CH117" s="8">
        <v>11021</v>
      </c>
      <c r="CI117" s="8">
        <v>11648</v>
      </c>
      <c r="CJ117" s="8">
        <v>12274</v>
      </c>
      <c r="CK117" s="8">
        <v>13761</v>
      </c>
      <c r="CL117" s="8">
        <v>14584</v>
      </c>
      <c r="CM117" s="8">
        <v>10953</v>
      </c>
      <c r="CN117" s="8">
        <v>11755</v>
      </c>
      <c r="CO117" s="8">
        <v>10883</v>
      </c>
      <c r="CP117" s="8">
        <v>10452</v>
      </c>
      <c r="CQ117" s="8">
        <v>8995</v>
      </c>
      <c r="CR117" s="8">
        <v>8673</v>
      </c>
      <c r="CS117" s="8">
        <v>8785</v>
      </c>
      <c r="CT117" s="8">
        <v>8768</v>
      </c>
      <c r="CU117" s="8">
        <v>8689</v>
      </c>
      <c r="CV117" s="8">
        <v>8173</v>
      </c>
      <c r="CW117" s="8">
        <v>7822</v>
      </c>
      <c r="CX117" s="8">
        <v>7467</v>
      </c>
      <c r="CY117" s="8">
        <v>6952</v>
      </c>
      <c r="CZ117" s="8">
        <v>6933</v>
      </c>
      <c r="DA117" s="8">
        <v>6668</v>
      </c>
      <c r="DB117" s="8">
        <v>6455</v>
      </c>
      <c r="DC117" s="8">
        <v>5907</v>
      </c>
      <c r="DD117" s="8">
        <v>5475</v>
      </c>
      <c r="DE117" s="8">
        <v>5040</v>
      </c>
      <c r="DF117" s="8">
        <v>4572</v>
      </c>
      <c r="DG117" s="8">
        <v>4221</v>
      </c>
      <c r="DH117" s="8">
        <v>3659</v>
      </c>
      <c r="DI117" s="8">
        <v>3400</v>
      </c>
      <c r="DJ117" s="8">
        <v>3052</v>
      </c>
      <c r="DK117" s="8">
        <v>2736</v>
      </c>
      <c r="DL117" s="8">
        <v>2417</v>
      </c>
      <c r="DM117" s="8">
        <v>1841</v>
      </c>
      <c r="DN117" s="8">
        <v>1049</v>
      </c>
      <c r="DO117" s="8">
        <v>783</v>
      </c>
      <c r="DP117" s="8">
        <v>724</v>
      </c>
      <c r="DQ117" s="8">
        <v>621</v>
      </c>
      <c r="DR117" s="8">
        <v>442</v>
      </c>
      <c r="DS117" s="8">
        <v>310</v>
      </c>
      <c r="DT117" s="8">
        <v>205</v>
      </c>
      <c r="DU117" s="8">
        <v>150</v>
      </c>
      <c r="DV117" s="8">
        <v>204</v>
      </c>
    </row>
    <row r="118" spans="1:126" x14ac:dyDescent="0.3">
      <c r="A118" s="165" t="s">
        <v>319</v>
      </c>
      <c r="B118" s="8" t="s">
        <v>320</v>
      </c>
      <c r="C118" s="17">
        <v>5846965</v>
      </c>
      <c r="D118" s="18">
        <f>SUM(Z118:AD118)/C118</f>
        <v>6.1787440150573844E-2</v>
      </c>
      <c r="E118" s="18">
        <f>SUM(AE118:AI118)/C118</f>
        <v>5.6185046430070988E-2</v>
      </c>
      <c r="F118" s="18">
        <f>SUM(AJ118:AN118)/C118</f>
        <v>5.9082447047314288E-2</v>
      </c>
      <c r="G118" s="18">
        <f>SUM(AO118:AS118)/C118</f>
        <v>6.1347553816381663E-2</v>
      </c>
      <c r="H118" s="18">
        <f>SUM(AT118:AX118)/C118</f>
        <v>6.0368755414133654E-2</v>
      </c>
      <c r="I118" s="18">
        <f>SUM(AY118:BC118)/C118</f>
        <v>6.2022433860986E-2</v>
      </c>
      <c r="J118" s="18">
        <f>SUM(BD118:BH118)/C118</f>
        <v>6.2221682531022504E-2</v>
      </c>
      <c r="K118" s="18">
        <f>SUM(BI118:BM118)/C118</f>
        <v>6.629952462516879E-2</v>
      </c>
      <c r="L118" s="18">
        <f>SUM(BN118:BR118)/C118</f>
        <v>7.3972394225038124E-2</v>
      </c>
      <c r="M118" s="18">
        <f>SUM(BS118:BW118)/C118</f>
        <v>7.4517463333541423E-2</v>
      </c>
      <c r="N118" s="18">
        <f>SUM(BX118:CB118)/C118</f>
        <v>6.5054092165764632E-2</v>
      </c>
      <c r="O118" s="18">
        <f>SUM(CC118:CG118)/C118</f>
        <v>5.8256890540648011E-2</v>
      </c>
      <c r="P118" s="18">
        <f>SUM(CH118:CL118)/C118</f>
        <v>6.3719553648773339E-2</v>
      </c>
      <c r="Q118" s="18">
        <f>SUM(CM118:CQ118)/C118</f>
        <v>5.0338765496287387E-2</v>
      </c>
      <c r="R118" s="18">
        <f>SUM(CR118:CV118)/C118</f>
        <v>4.0544795462261189E-2</v>
      </c>
      <c r="S118" s="18">
        <f>SUM(CW118:DV118)/C118</f>
        <v>8.4281161252034179E-2</v>
      </c>
      <c r="T118" s="18">
        <f t="shared" ref="T118:V119" si="531">W118/$C118</f>
        <v>0.20213307245724918</v>
      </c>
      <c r="U118" s="18">
        <f t="shared" si="531"/>
        <v>0.62270220533216802</v>
      </c>
      <c r="V118" s="18">
        <f t="shared" si="531"/>
        <v>0.17516472221058277</v>
      </c>
      <c r="W118" s="17">
        <f>SUM(Z118:AP118)</f>
        <v>1181865</v>
      </c>
      <c r="X118" s="17">
        <f>SUM(AQ118:CL118)</f>
        <v>3640918</v>
      </c>
      <c r="Y118" s="17">
        <f>SUM(CM118:DV118)</f>
        <v>1024182</v>
      </c>
      <c r="Z118" s="17">
        <v>73009</v>
      </c>
      <c r="AA118" s="17">
        <v>72444</v>
      </c>
      <c r="AB118" s="17">
        <v>72720</v>
      </c>
      <c r="AC118" s="17">
        <v>72272</v>
      </c>
      <c r="AD118" s="17">
        <v>70824</v>
      </c>
      <c r="AE118" s="17">
        <v>68845</v>
      </c>
      <c r="AF118" s="17">
        <v>66062</v>
      </c>
      <c r="AG118" s="17">
        <v>66186</v>
      </c>
      <c r="AH118" s="17">
        <v>63490</v>
      </c>
      <c r="AI118" s="17">
        <v>63929</v>
      </c>
      <c r="AJ118" s="17">
        <v>65734</v>
      </c>
      <c r="AK118" s="17">
        <v>67582</v>
      </c>
      <c r="AL118" s="17">
        <v>69733</v>
      </c>
      <c r="AM118" s="17">
        <v>70770</v>
      </c>
      <c r="AN118" s="17">
        <v>71634</v>
      </c>
      <c r="AO118" s="17">
        <v>73398</v>
      </c>
      <c r="AP118" s="17">
        <v>73233</v>
      </c>
      <c r="AQ118" s="17">
        <v>74843</v>
      </c>
      <c r="AR118" s="17">
        <v>71420</v>
      </c>
      <c r="AS118" s="17">
        <v>65803</v>
      </c>
      <c r="AT118" s="17">
        <v>67742</v>
      </c>
      <c r="AU118" s="17">
        <v>67906</v>
      </c>
      <c r="AV118" s="17">
        <v>71316</v>
      </c>
      <c r="AW118" s="17">
        <v>73972</v>
      </c>
      <c r="AX118" s="17">
        <v>72038</v>
      </c>
      <c r="AY118" s="17">
        <v>72607</v>
      </c>
      <c r="AZ118" s="17">
        <v>72174</v>
      </c>
      <c r="BA118" s="17">
        <v>71605</v>
      </c>
      <c r="BB118" s="17">
        <v>71522</v>
      </c>
      <c r="BC118" s="17">
        <v>74735</v>
      </c>
      <c r="BD118" s="17">
        <v>75846</v>
      </c>
      <c r="BE118" s="17">
        <v>75542</v>
      </c>
      <c r="BF118" s="17">
        <v>72531</v>
      </c>
      <c r="BG118" s="17">
        <v>69310</v>
      </c>
      <c r="BH118" s="17">
        <v>70579</v>
      </c>
      <c r="BI118" s="17">
        <v>71660</v>
      </c>
      <c r="BJ118" s="17">
        <v>75257</v>
      </c>
      <c r="BK118" s="17">
        <v>76863</v>
      </c>
      <c r="BL118" s="17">
        <v>79927</v>
      </c>
      <c r="BM118" s="17">
        <v>83944</v>
      </c>
      <c r="BN118" s="17">
        <v>85724</v>
      </c>
      <c r="BO118" s="17">
        <v>84229</v>
      </c>
      <c r="BP118" s="17">
        <v>86919</v>
      </c>
      <c r="BQ118" s="17">
        <v>87060</v>
      </c>
      <c r="BR118" s="17">
        <v>88582</v>
      </c>
      <c r="BS118" s="17">
        <v>89235</v>
      </c>
      <c r="BT118" s="17">
        <v>89411</v>
      </c>
      <c r="BU118" s="17">
        <v>87520</v>
      </c>
      <c r="BV118" s="17">
        <v>85858</v>
      </c>
      <c r="BW118" s="17">
        <v>83677</v>
      </c>
      <c r="BX118" s="17">
        <v>80951</v>
      </c>
      <c r="BY118" s="17">
        <v>77031</v>
      </c>
      <c r="BZ118" s="17">
        <v>76350</v>
      </c>
      <c r="CA118" s="17">
        <v>74365</v>
      </c>
      <c r="CB118" s="17">
        <v>71672</v>
      </c>
      <c r="CC118" s="17">
        <v>69327</v>
      </c>
      <c r="CD118" s="17">
        <v>68745</v>
      </c>
      <c r="CE118" s="17">
        <v>68528</v>
      </c>
      <c r="CF118" s="17">
        <v>67267</v>
      </c>
      <c r="CG118" s="17">
        <v>66759</v>
      </c>
      <c r="CH118" s="17">
        <v>67075</v>
      </c>
      <c r="CI118" s="17">
        <v>69921</v>
      </c>
      <c r="CJ118" s="17">
        <v>72024</v>
      </c>
      <c r="CK118" s="17">
        <v>80295</v>
      </c>
      <c r="CL118" s="17">
        <v>83251</v>
      </c>
      <c r="CM118" s="17">
        <v>61801</v>
      </c>
      <c r="CN118" s="17">
        <v>65342</v>
      </c>
      <c r="CO118" s="17">
        <v>60629</v>
      </c>
      <c r="CP118" s="17">
        <v>57535</v>
      </c>
      <c r="CQ118" s="17">
        <v>49022</v>
      </c>
      <c r="CR118" s="17">
        <v>46596</v>
      </c>
      <c r="CS118" s="17">
        <v>49013</v>
      </c>
      <c r="CT118" s="17">
        <v>48607</v>
      </c>
      <c r="CU118" s="17">
        <v>47283</v>
      </c>
      <c r="CV118" s="17">
        <v>45565</v>
      </c>
      <c r="CW118" s="17">
        <v>43551</v>
      </c>
      <c r="CX118" s="17">
        <v>41725</v>
      </c>
      <c r="CY118" s="17">
        <v>38729</v>
      </c>
      <c r="CZ118" s="17">
        <v>38041</v>
      </c>
      <c r="DA118" s="17">
        <v>36732</v>
      </c>
      <c r="DB118" s="17">
        <v>35566</v>
      </c>
      <c r="DC118" s="17">
        <v>32765</v>
      </c>
      <c r="DD118" s="17">
        <v>30241</v>
      </c>
      <c r="DE118" s="17">
        <v>27587</v>
      </c>
      <c r="DF118" s="17">
        <v>25200</v>
      </c>
      <c r="DG118" s="17">
        <v>23239</v>
      </c>
      <c r="DH118" s="17">
        <v>20552</v>
      </c>
      <c r="DI118" s="17">
        <v>18608</v>
      </c>
      <c r="DJ118" s="17">
        <v>16510</v>
      </c>
      <c r="DK118" s="17">
        <v>14744</v>
      </c>
      <c r="DL118" s="17">
        <v>13338</v>
      </c>
      <c r="DM118" s="17">
        <v>10344</v>
      </c>
      <c r="DN118" s="17">
        <v>5973</v>
      </c>
      <c r="DO118" s="17">
        <v>4432</v>
      </c>
      <c r="DP118" s="17">
        <v>4155</v>
      </c>
      <c r="DQ118" s="17">
        <v>3278</v>
      </c>
      <c r="DR118" s="17">
        <v>2503</v>
      </c>
      <c r="DS118" s="17">
        <v>1804</v>
      </c>
      <c r="DT118" s="17">
        <v>1219</v>
      </c>
      <c r="DU118" s="17">
        <v>793</v>
      </c>
      <c r="DV118" s="17">
        <v>1160</v>
      </c>
    </row>
    <row r="119" spans="1:126" x14ac:dyDescent="0.3">
      <c r="A119" s="165" t="s">
        <v>4</v>
      </c>
      <c r="B119" s="8" t="s">
        <v>321</v>
      </c>
      <c r="C119" s="17">
        <v>53012456</v>
      </c>
      <c r="D119" s="18">
        <f>SUM(Z119:AD119)/C119</f>
        <v>6.2597533681518172E-2</v>
      </c>
      <c r="E119" s="18">
        <f>SUM(AE119:AI119)/C119</f>
        <v>5.6074217727245086E-2</v>
      </c>
      <c r="F119" s="18">
        <f>SUM(AJ119:AN119)/C119</f>
        <v>5.8117077239356725E-2</v>
      </c>
      <c r="G119" s="18">
        <f>SUM(AO119:AS119)/C119</f>
        <v>6.3009059606670553E-2</v>
      </c>
      <c r="H119" s="18">
        <f>SUM(AT119:AX119)/C119</f>
        <v>6.782030623142607E-2</v>
      </c>
      <c r="I119" s="18">
        <f>SUM(AY119:BC119)/C119</f>
        <v>6.8868361805383999E-2</v>
      </c>
      <c r="J119" s="18">
        <f>SUM(BD119:BH119)/C119</f>
        <v>6.6196159634633794E-2</v>
      </c>
      <c r="K119" s="18">
        <f>SUM(BI119:BM119)/C119</f>
        <v>6.6948718618130051E-2</v>
      </c>
      <c r="L119" s="18">
        <f>SUM(BN119:BR119)/C119</f>
        <v>7.3302282014626907E-2</v>
      </c>
      <c r="M119" s="18">
        <f>SUM(BS119:BW119)/C119</f>
        <v>7.3186856311656265E-2</v>
      </c>
      <c r="N119" s="18">
        <f>SUM(BX119:CB119)/C119</f>
        <v>6.4137662288274291E-2</v>
      </c>
      <c r="O119" s="18">
        <f>SUM(CC119:CG119)/C119</f>
        <v>5.6533732374142408E-2</v>
      </c>
      <c r="P119" s="18">
        <f>SUM(CH119:CL119)/C119</f>
        <v>5.9840219438239195E-2</v>
      </c>
      <c r="Q119" s="18">
        <f>SUM(CM119:CQ119)/C119</f>
        <v>4.7312541037525219E-2</v>
      </c>
      <c r="R119" s="18">
        <f>SUM(CR119:CV119)/C119</f>
        <v>3.8559409509342481E-2</v>
      </c>
      <c r="S119" s="18">
        <f>SUM(CW119:DV119)/C119</f>
        <v>7.7495862481828798E-2</v>
      </c>
      <c r="T119" s="18">
        <f t="shared" si="531"/>
        <v>0.20130199212049335</v>
      </c>
      <c r="U119" s="18">
        <f t="shared" si="531"/>
        <v>0.6353301948508101</v>
      </c>
      <c r="V119" s="18">
        <f t="shared" si="531"/>
        <v>0.16336781302869649</v>
      </c>
      <c r="W119" s="17">
        <f>SUM(Z119:AP119)</f>
        <v>10671513</v>
      </c>
      <c r="X119" s="17">
        <f>SUM(AQ119:CL119)</f>
        <v>33680414</v>
      </c>
      <c r="Y119" s="17">
        <f>SUM(CM119:DV119)</f>
        <v>8660529</v>
      </c>
      <c r="Z119" s="17">
        <v>675065</v>
      </c>
      <c r="AA119" s="17">
        <v>668662</v>
      </c>
      <c r="AB119" s="17">
        <v>663119</v>
      </c>
      <c r="AC119" s="17">
        <v>663574</v>
      </c>
      <c r="AD119" s="17">
        <v>648029</v>
      </c>
      <c r="AE119" s="17">
        <v>632090</v>
      </c>
      <c r="AF119" s="17">
        <v>600847</v>
      </c>
      <c r="AG119" s="17">
        <v>594673</v>
      </c>
      <c r="AH119" s="17">
        <v>572874</v>
      </c>
      <c r="AI119" s="17">
        <v>572148</v>
      </c>
      <c r="AJ119" s="17">
        <v>587056</v>
      </c>
      <c r="AK119" s="17">
        <v>605569</v>
      </c>
      <c r="AL119" s="17">
        <v>618918</v>
      </c>
      <c r="AM119" s="17">
        <v>628858</v>
      </c>
      <c r="AN119" s="17">
        <v>640528</v>
      </c>
      <c r="AO119" s="17">
        <v>650826</v>
      </c>
      <c r="AP119" s="17">
        <v>648677</v>
      </c>
      <c r="AQ119" s="17">
        <v>665447</v>
      </c>
      <c r="AR119" s="17">
        <v>674980</v>
      </c>
      <c r="AS119" s="17">
        <v>700335</v>
      </c>
      <c r="AT119" s="17">
        <v>727389</v>
      </c>
      <c r="AU119" s="17">
        <v>711470</v>
      </c>
      <c r="AV119" s="17">
        <v>715130</v>
      </c>
      <c r="AW119" s="17">
        <v>728435</v>
      </c>
      <c r="AX119" s="17">
        <v>712897</v>
      </c>
      <c r="AY119" s="17">
        <v>731640</v>
      </c>
      <c r="AZ119" s="17">
        <v>730870</v>
      </c>
      <c r="BA119" s="17">
        <v>725203</v>
      </c>
      <c r="BB119" s="17">
        <v>728376</v>
      </c>
      <c r="BC119" s="17">
        <v>734792</v>
      </c>
      <c r="BD119" s="17">
        <v>747536</v>
      </c>
      <c r="BE119" s="17">
        <v>738069</v>
      </c>
      <c r="BF119" s="17">
        <v>700814</v>
      </c>
      <c r="BG119" s="17">
        <v>660464</v>
      </c>
      <c r="BH119" s="17">
        <v>662338</v>
      </c>
      <c r="BI119" s="17">
        <v>668403</v>
      </c>
      <c r="BJ119" s="17">
        <v>685626</v>
      </c>
      <c r="BK119" s="17">
        <v>699168</v>
      </c>
      <c r="BL119" s="17">
        <v>731914</v>
      </c>
      <c r="BM119" s="17">
        <v>764005</v>
      </c>
      <c r="BN119" s="17">
        <v>775472</v>
      </c>
      <c r="BO119" s="17">
        <v>761698</v>
      </c>
      <c r="BP119" s="17">
        <v>780374</v>
      </c>
      <c r="BQ119" s="17">
        <v>777994</v>
      </c>
      <c r="BR119" s="17">
        <v>790396</v>
      </c>
      <c r="BS119" s="17">
        <v>790748</v>
      </c>
      <c r="BT119" s="17">
        <v>795338</v>
      </c>
      <c r="BU119" s="17">
        <v>781209</v>
      </c>
      <c r="BV119" s="17">
        <v>767090</v>
      </c>
      <c r="BW119" s="17">
        <v>745430</v>
      </c>
      <c r="BX119" s="17">
        <v>723908</v>
      </c>
      <c r="BY119" s="17">
        <v>690689</v>
      </c>
      <c r="BZ119" s="17">
        <v>680476</v>
      </c>
      <c r="CA119" s="17">
        <v>666006</v>
      </c>
      <c r="CB119" s="17">
        <v>639016</v>
      </c>
      <c r="CC119" s="17">
        <v>614577</v>
      </c>
      <c r="CD119" s="17">
        <v>602320</v>
      </c>
      <c r="CE119" s="17">
        <v>605276</v>
      </c>
      <c r="CF119" s="17">
        <v>591365</v>
      </c>
      <c r="CG119" s="17">
        <v>583454</v>
      </c>
      <c r="CH119" s="17">
        <v>586619</v>
      </c>
      <c r="CI119" s="17">
        <v>605525</v>
      </c>
      <c r="CJ119" s="17">
        <v>620903</v>
      </c>
      <c r="CK119" s="17">
        <v>676509</v>
      </c>
      <c r="CL119" s="17">
        <v>682721</v>
      </c>
      <c r="CM119" s="17">
        <v>523808</v>
      </c>
      <c r="CN119" s="17">
        <v>553369</v>
      </c>
      <c r="CO119" s="17">
        <v>516594</v>
      </c>
      <c r="CP119" s="17">
        <v>488921</v>
      </c>
      <c r="CQ119" s="17">
        <v>425462</v>
      </c>
      <c r="CR119" s="17">
        <v>409195</v>
      </c>
      <c r="CS119" s="17">
        <v>426526</v>
      </c>
      <c r="CT119" s="17">
        <v>417526</v>
      </c>
      <c r="CU119" s="17">
        <v>403761</v>
      </c>
      <c r="CV119" s="17">
        <v>387121</v>
      </c>
      <c r="CW119" s="17">
        <v>367663</v>
      </c>
      <c r="CX119" s="17">
        <v>350111</v>
      </c>
      <c r="CY119" s="17">
        <v>326669</v>
      </c>
      <c r="CZ119" s="17">
        <v>318178</v>
      </c>
      <c r="DA119" s="17">
        <v>306724</v>
      </c>
      <c r="DB119" s="17">
        <v>297352</v>
      </c>
      <c r="DC119" s="17">
        <v>273007</v>
      </c>
      <c r="DD119" s="17">
        <v>250274</v>
      </c>
      <c r="DE119" s="17">
        <v>226334</v>
      </c>
      <c r="DF119" s="17">
        <v>211806</v>
      </c>
      <c r="DG119" s="17">
        <v>191681</v>
      </c>
      <c r="DH119" s="17">
        <v>171121</v>
      </c>
      <c r="DI119" s="17">
        <v>153717</v>
      </c>
      <c r="DJ119" s="17">
        <v>136061</v>
      </c>
      <c r="DK119" s="17">
        <v>123731</v>
      </c>
      <c r="DL119" s="17">
        <v>110027</v>
      </c>
      <c r="DM119" s="17">
        <v>82336</v>
      </c>
      <c r="DN119" s="17">
        <v>49584</v>
      </c>
      <c r="DO119" s="17">
        <v>37630</v>
      </c>
      <c r="DP119" s="17">
        <v>34145</v>
      </c>
      <c r="DQ119" s="17">
        <v>26370</v>
      </c>
      <c r="DR119" s="17">
        <v>21040</v>
      </c>
      <c r="DS119" s="17">
        <v>15044</v>
      </c>
      <c r="DT119" s="17">
        <v>10327</v>
      </c>
      <c r="DU119" s="17">
        <v>6738</v>
      </c>
      <c r="DV119" s="17">
        <v>10576</v>
      </c>
    </row>
    <row r="122" spans="1:126" x14ac:dyDescent="0.3">
      <c r="A122" s="8" t="s">
        <v>516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20"/>
  <sheetViews>
    <sheetView topLeftCell="A106" workbookViewId="0">
      <selection activeCell="B116" sqref="B116"/>
    </sheetView>
  </sheetViews>
  <sheetFormatPr defaultColWidth="10.5546875" defaultRowHeight="14.4" x14ac:dyDescent="0.3"/>
  <cols>
    <col min="1" max="1" width="20.6640625" style="8" customWidth="1"/>
    <col min="2" max="18" width="10.5546875" style="8"/>
    <col min="19" max="19" width="33.33203125" style="8" bestFit="1" customWidth="1"/>
    <col min="20" max="16384" width="10.5546875" style="8"/>
  </cols>
  <sheetData>
    <row r="1" spans="1:26" x14ac:dyDescent="0.3">
      <c r="A1" s="23" t="s">
        <v>517</v>
      </c>
      <c r="C1" s="24"/>
      <c r="D1" s="24"/>
      <c r="E1" s="24"/>
      <c r="F1" s="24"/>
      <c r="G1" s="24"/>
      <c r="H1" s="24"/>
      <c r="I1" s="24"/>
    </row>
    <row r="2" spans="1:26" ht="86.4" x14ac:dyDescent="0.3">
      <c r="A2" s="8" t="s">
        <v>76</v>
      </c>
      <c r="B2" s="8" t="s">
        <v>42</v>
      </c>
      <c r="C2" s="25" t="s">
        <v>518</v>
      </c>
      <c r="D2" s="25" t="s">
        <v>23</v>
      </c>
      <c r="E2" s="25" t="s">
        <v>519</v>
      </c>
      <c r="F2" s="25" t="s">
        <v>24</v>
      </c>
      <c r="G2" s="25" t="s">
        <v>25</v>
      </c>
      <c r="H2" s="25" t="s">
        <v>26</v>
      </c>
      <c r="I2" s="25" t="s">
        <v>27</v>
      </c>
      <c r="J2" s="25" t="s">
        <v>520</v>
      </c>
      <c r="K2" s="25" t="s">
        <v>521</v>
      </c>
      <c r="L2" s="25" t="s">
        <v>522</v>
      </c>
      <c r="M2" s="25" t="s">
        <v>523</v>
      </c>
      <c r="N2" s="25" t="s">
        <v>524</v>
      </c>
      <c r="O2" s="25" t="s">
        <v>27</v>
      </c>
    </row>
    <row r="3" spans="1:26" x14ac:dyDescent="0.3">
      <c r="A3" s="8" t="s">
        <v>77</v>
      </c>
      <c r="B3" s="8" t="s">
        <v>78</v>
      </c>
      <c r="C3" s="26">
        <v>640</v>
      </c>
      <c r="D3" s="27">
        <f t="shared" ref="D3:I35" si="0">J3/$C3</f>
        <v>0.5625</v>
      </c>
      <c r="E3" s="27">
        <f t="shared" si="0"/>
        <v>0.23281250000000001</v>
      </c>
      <c r="F3" s="27">
        <f t="shared" si="0"/>
        <v>1.0937499999999999E-2</v>
      </c>
      <c r="G3" s="27">
        <f t="shared" si="0"/>
        <v>9.0624999999999997E-2</v>
      </c>
      <c r="H3" s="27">
        <f t="shared" si="0"/>
        <v>8.9062500000000003E-2</v>
      </c>
      <c r="I3" s="27">
        <f t="shared" si="0"/>
        <v>1.40625E-2</v>
      </c>
      <c r="J3" s="26">
        <v>360</v>
      </c>
      <c r="K3" s="26">
        <v>149</v>
      </c>
      <c r="L3" s="26">
        <v>7</v>
      </c>
      <c r="M3" s="26">
        <v>58</v>
      </c>
      <c r="N3" s="26">
        <v>57</v>
      </c>
      <c r="O3" s="26">
        <v>9</v>
      </c>
      <c r="T3"/>
      <c r="U3"/>
      <c r="V3"/>
      <c r="W3"/>
      <c r="X3"/>
      <c r="Y3"/>
      <c r="Z3"/>
    </row>
    <row r="4" spans="1:26" x14ac:dyDescent="0.3">
      <c r="A4" s="8" t="s">
        <v>79</v>
      </c>
      <c r="B4" s="8" t="s">
        <v>80</v>
      </c>
      <c r="C4" s="26">
        <v>4481</v>
      </c>
      <c r="D4" s="27">
        <f t="shared" si="0"/>
        <v>0.35907163579558132</v>
      </c>
      <c r="E4" s="27">
        <f t="shared" si="0"/>
        <v>0.35126087926802052</v>
      </c>
      <c r="F4" s="27">
        <f t="shared" si="0"/>
        <v>7.3644275831287655E-3</v>
      </c>
      <c r="G4" s="27">
        <f t="shared" si="0"/>
        <v>0.11046641374693149</v>
      </c>
      <c r="H4" s="27">
        <f t="shared" si="0"/>
        <v>0.1566614594956483</v>
      </c>
      <c r="I4" s="27">
        <f t="shared" si="0"/>
        <v>1.5175184110689579E-2</v>
      </c>
      <c r="J4" s="26">
        <v>1609</v>
      </c>
      <c r="K4" s="26">
        <v>1574</v>
      </c>
      <c r="L4" s="26">
        <v>33</v>
      </c>
      <c r="M4" s="26">
        <v>495</v>
      </c>
      <c r="N4" s="26">
        <v>702</v>
      </c>
      <c r="O4" s="26">
        <v>68</v>
      </c>
      <c r="T4"/>
      <c r="U4"/>
      <c r="V4"/>
      <c r="W4" s="28"/>
      <c r="X4" s="28"/>
      <c r="Y4" s="28"/>
      <c r="Z4" s="28"/>
    </row>
    <row r="5" spans="1:26" x14ac:dyDescent="0.3">
      <c r="A5" s="8" t="s">
        <v>81</v>
      </c>
      <c r="B5" s="8" t="s">
        <v>82</v>
      </c>
      <c r="C5" s="26">
        <v>603</v>
      </c>
      <c r="D5" s="27">
        <f t="shared" si="0"/>
        <v>0.30182421227197348</v>
      </c>
      <c r="E5" s="27">
        <f t="shared" si="0"/>
        <v>0.31674958540630183</v>
      </c>
      <c r="F5" s="27">
        <f t="shared" si="0"/>
        <v>9.9502487562189053E-3</v>
      </c>
      <c r="G5" s="27">
        <f t="shared" si="0"/>
        <v>0.1044776119402985</v>
      </c>
      <c r="H5" s="27">
        <f t="shared" si="0"/>
        <v>0.22885572139303484</v>
      </c>
      <c r="I5" s="27">
        <f t="shared" si="0"/>
        <v>3.8142620232172471E-2</v>
      </c>
      <c r="J5" s="26">
        <v>182</v>
      </c>
      <c r="K5" s="26">
        <v>191</v>
      </c>
      <c r="L5" s="26">
        <v>6</v>
      </c>
      <c r="M5" s="26">
        <v>63</v>
      </c>
      <c r="N5" s="26">
        <v>138</v>
      </c>
      <c r="O5" s="26">
        <v>23</v>
      </c>
      <c r="T5"/>
      <c r="U5"/>
      <c r="V5"/>
      <c r="W5" s="28"/>
      <c r="X5" s="28"/>
      <c r="Y5" s="28"/>
      <c r="Z5" s="28"/>
    </row>
    <row r="6" spans="1:26" x14ac:dyDescent="0.3">
      <c r="A6" s="8" t="s">
        <v>83</v>
      </c>
      <c r="B6" s="8" t="s">
        <v>84</v>
      </c>
      <c r="C6" s="26">
        <v>344</v>
      </c>
      <c r="D6" s="27">
        <f t="shared" si="0"/>
        <v>0.32848837209302323</v>
      </c>
      <c r="E6" s="27">
        <f t="shared" si="0"/>
        <v>0.38662790697674421</v>
      </c>
      <c r="F6" s="27">
        <f t="shared" si="0"/>
        <v>0</v>
      </c>
      <c r="G6" s="27">
        <f t="shared" si="0"/>
        <v>0.15116279069767441</v>
      </c>
      <c r="H6" s="27">
        <f t="shared" si="0"/>
        <v>0.11046511627906977</v>
      </c>
      <c r="I6" s="27">
        <f t="shared" si="0"/>
        <v>2.3255813953488372E-2</v>
      </c>
      <c r="J6" s="26">
        <v>113</v>
      </c>
      <c r="K6" s="26">
        <v>133</v>
      </c>
      <c r="L6" s="26">
        <v>0</v>
      </c>
      <c r="M6" s="26">
        <v>52</v>
      </c>
      <c r="N6" s="26">
        <v>38</v>
      </c>
      <c r="O6" s="26">
        <v>8</v>
      </c>
      <c r="T6"/>
      <c r="U6"/>
      <c r="V6"/>
      <c r="W6" s="28"/>
      <c r="X6" s="28"/>
      <c r="Y6" s="28"/>
      <c r="Z6" s="28"/>
    </row>
    <row r="7" spans="1:26" x14ac:dyDescent="0.3">
      <c r="A7" s="8" t="s">
        <v>85</v>
      </c>
      <c r="B7" s="8" t="s">
        <v>86</v>
      </c>
      <c r="C7" s="26">
        <v>157</v>
      </c>
      <c r="D7" s="27">
        <f t="shared" si="0"/>
        <v>0.49681528662420382</v>
      </c>
      <c r="E7" s="27">
        <f t="shared" si="0"/>
        <v>0.25477707006369427</v>
      </c>
      <c r="F7" s="27">
        <f t="shared" si="0"/>
        <v>0</v>
      </c>
      <c r="G7" s="27">
        <f t="shared" si="0"/>
        <v>0.10828025477707007</v>
      </c>
      <c r="H7" s="27">
        <f t="shared" si="0"/>
        <v>0.10191082802547771</v>
      </c>
      <c r="I7" s="27">
        <f t="shared" si="0"/>
        <v>3.8216560509554139E-2</v>
      </c>
      <c r="J7" s="26">
        <v>78</v>
      </c>
      <c r="K7" s="26">
        <v>40</v>
      </c>
      <c r="L7" s="26">
        <v>0</v>
      </c>
      <c r="M7" s="26">
        <v>17</v>
      </c>
      <c r="N7" s="26">
        <v>16</v>
      </c>
      <c r="O7" s="26">
        <v>6</v>
      </c>
      <c r="T7"/>
      <c r="U7"/>
      <c r="V7"/>
      <c r="W7" s="28"/>
      <c r="X7" s="28"/>
      <c r="Y7" s="28"/>
      <c r="Z7" s="28"/>
    </row>
    <row r="8" spans="1:26" x14ac:dyDescent="0.3">
      <c r="A8" s="8" t="s">
        <v>87</v>
      </c>
      <c r="B8" s="8" t="s">
        <v>88</v>
      </c>
      <c r="C8" s="26">
        <v>208</v>
      </c>
      <c r="D8" s="27">
        <f t="shared" si="0"/>
        <v>0.41346153846153844</v>
      </c>
      <c r="E8" s="27">
        <f t="shared" si="0"/>
        <v>0.33173076923076922</v>
      </c>
      <c r="F8" s="27">
        <f t="shared" si="0"/>
        <v>0</v>
      </c>
      <c r="G8" s="27">
        <f t="shared" si="0"/>
        <v>0.12980769230769232</v>
      </c>
      <c r="H8" s="27">
        <f t="shared" si="0"/>
        <v>9.1346153846153841E-2</v>
      </c>
      <c r="I8" s="27">
        <f t="shared" si="0"/>
        <v>3.3653846153846152E-2</v>
      </c>
      <c r="J8" s="26">
        <v>86</v>
      </c>
      <c r="K8" s="26">
        <v>69</v>
      </c>
      <c r="L8" s="26">
        <v>0</v>
      </c>
      <c r="M8" s="26">
        <v>27</v>
      </c>
      <c r="N8" s="26">
        <v>19</v>
      </c>
      <c r="O8" s="26">
        <v>7</v>
      </c>
      <c r="T8"/>
      <c r="U8"/>
      <c r="V8"/>
      <c r="W8" s="28"/>
      <c r="X8" s="28"/>
      <c r="Y8" s="28"/>
      <c r="Z8" s="28"/>
    </row>
    <row r="9" spans="1:26" x14ac:dyDescent="0.3">
      <c r="A9" s="8" t="s">
        <v>89</v>
      </c>
      <c r="B9" s="8" t="s">
        <v>90</v>
      </c>
      <c r="C9" s="26">
        <v>567</v>
      </c>
      <c r="D9" s="27">
        <f t="shared" si="0"/>
        <v>0.47619047619047616</v>
      </c>
      <c r="E9" s="27">
        <f t="shared" si="0"/>
        <v>0.38800705467372132</v>
      </c>
      <c r="F9" s="27">
        <f t="shared" si="0"/>
        <v>1.7636684303350969E-3</v>
      </c>
      <c r="G9" s="27">
        <f t="shared" si="0"/>
        <v>3.7037037037037035E-2</v>
      </c>
      <c r="H9" s="27">
        <f t="shared" si="0"/>
        <v>7.7601410934744264E-2</v>
      </c>
      <c r="I9" s="27">
        <f t="shared" si="0"/>
        <v>1.9400352733686066E-2</v>
      </c>
      <c r="J9" s="26">
        <v>270</v>
      </c>
      <c r="K9" s="26">
        <v>220</v>
      </c>
      <c r="L9" s="26">
        <v>1</v>
      </c>
      <c r="M9" s="26">
        <v>21</v>
      </c>
      <c r="N9" s="26">
        <v>44</v>
      </c>
      <c r="O9" s="26">
        <v>11</v>
      </c>
      <c r="T9"/>
      <c r="U9"/>
      <c r="V9"/>
      <c r="W9" s="28"/>
      <c r="X9" s="28"/>
      <c r="Y9" s="28"/>
      <c r="Z9" s="28"/>
    </row>
    <row r="10" spans="1:26" x14ac:dyDescent="0.3">
      <c r="A10" s="8" t="s">
        <v>91</v>
      </c>
      <c r="B10" s="8" t="s">
        <v>92</v>
      </c>
      <c r="C10" s="26">
        <v>279</v>
      </c>
      <c r="D10" s="27">
        <f t="shared" si="0"/>
        <v>0.33691756272401435</v>
      </c>
      <c r="E10" s="27">
        <f t="shared" si="0"/>
        <v>0.46953405017921146</v>
      </c>
      <c r="F10" s="27">
        <f t="shared" si="0"/>
        <v>0</v>
      </c>
      <c r="G10" s="27">
        <f t="shared" si="0"/>
        <v>6.4516129032258063E-2</v>
      </c>
      <c r="H10" s="27">
        <f t="shared" si="0"/>
        <v>0.11827956989247312</v>
      </c>
      <c r="I10" s="27">
        <f t="shared" si="0"/>
        <v>1.0752688172043012E-2</v>
      </c>
      <c r="J10" s="26">
        <v>94</v>
      </c>
      <c r="K10" s="26">
        <v>131</v>
      </c>
      <c r="L10" s="26">
        <v>0</v>
      </c>
      <c r="M10" s="26">
        <v>18</v>
      </c>
      <c r="N10" s="26">
        <v>33</v>
      </c>
      <c r="O10" s="26">
        <v>3</v>
      </c>
      <c r="T10"/>
      <c r="U10"/>
      <c r="V10"/>
      <c r="W10" s="28"/>
      <c r="X10" s="28"/>
      <c r="Y10" s="28"/>
      <c r="Z10" s="28"/>
    </row>
    <row r="11" spans="1:26" x14ac:dyDescent="0.3">
      <c r="A11" s="8" t="s">
        <v>93</v>
      </c>
      <c r="B11" s="8" t="s">
        <v>94</v>
      </c>
      <c r="C11" s="26">
        <v>106</v>
      </c>
      <c r="D11" s="27">
        <f t="shared" si="0"/>
        <v>0.44339622641509435</v>
      </c>
      <c r="E11" s="27">
        <f t="shared" si="0"/>
        <v>0.29245283018867924</v>
      </c>
      <c r="F11" s="27">
        <f t="shared" si="0"/>
        <v>9.433962264150943E-3</v>
      </c>
      <c r="G11" s="27">
        <f t="shared" si="0"/>
        <v>0.13207547169811321</v>
      </c>
      <c r="H11" s="27">
        <f t="shared" si="0"/>
        <v>9.4339622641509441E-2</v>
      </c>
      <c r="I11" s="27">
        <f t="shared" si="0"/>
        <v>2.8301886792452831E-2</v>
      </c>
      <c r="J11" s="26">
        <v>47</v>
      </c>
      <c r="K11" s="26">
        <v>31</v>
      </c>
      <c r="L11" s="26">
        <v>1</v>
      </c>
      <c r="M11" s="26">
        <v>14</v>
      </c>
      <c r="N11" s="26">
        <v>10</v>
      </c>
      <c r="O11" s="26">
        <v>3</v>
      </c>
      <c r="T11"/>
      <c r="U11"/>
      <c r="V11"/>
      <c r="W11" s="28"/>
      <c r="X11" s="28"/>
      <c r="Y11" s="28"/>
      <c r="Z11" s="28"/>
    </row>
    <row r="12" spans="1:26" x14ac:dyDescent="0.3">
      <c r="A12" s="8" t="s">
        <v>95</v>
      </c>
      <c r="B12" s="8" t="s">
        <v>96</v>
      </c>
      <c r="C12" s="26">
        <v>136</v>
      </c>
      <c r="D12" s="27">
        <f t="shared" si="0"/>
        <v>0.45588235294117646</v>
      </c>
      <c r="E12" s="27">
        <f t="shared" si="0"/>
        <v>0.30882352941176472</v>
      </c>
      <c r="F12" s="27">
        <f t="shared" si="0"/>
        <v>0</v>
      </c>
      <c r="G12" s="27">
        <f t="shared" si="0"/>
        <v>8.8235294117647065E-2</v>
      </c>
      <c r="H12" s="27">
        <f t="shared" si="0"/>
        <v>0.11029411764705882</v>
      </c>
      <c r="I12" s="27">
        <f t="shared" si="0"/>
        <v>3.6764705882352942E-2</v>
      </c>
      <c r="J12" s="26">
        <v>62</v>
      </c>
      <c r="K12" s="26">
        <v>42</v>
      </c>
      <c r="L12" s="26">
        <v>0</v>
      </c>
      <c r="M12" s="26">
        <v>12</v>
      </c>
      <c r="N12" s="26">
        <v>15</v>
      </c>
      <c r="O12" s="26">
        <v>5</v>
      </c>
      <c r="T12"/>
      <c r="U12"/>
      <c r="V12"/>
      <c r="W12" s="28"/>
      <c r="X12" s="28"/>
      <c r="Y12" s="28"/>
      <c r="Z12" s="28"/>
    </row>
    <row r="13" spans="1:26" x14ac:dyDescent="0.3">
      <c r="A13" s="8" t="s">
        <v>97</v>
      </c>
      <c r="B13" s="8" t="s">
        <v>98</v>
      </c>
      <c r="C13" s="26">
        <v>113</v>
      </c>
      <c r="D13" s="27">
        <f t="shared" si="0"/>
        <v>0.44247787610619471</v>
      </c>
      <c r="E13" s="27">
        <f t="shared" si="0"/>
        <v>0.25663716814159293</v>
      </c>
      <c r="F13" s="27">
        <f t="shared" si="0"/>
        <v>0</v>
      </c>
      <c r="G13" s="27">
        <f t="shared" si="0"/>
        <v>0.16814159292035399</v>
      </c>
      <c r="H13" s="27">
        <f t="shared" si="0"/>
        <v>0.12389380530973451</v>
      </c>
      <c r="I13" s="27">
        <f t="shared" si="0"/>
        <v>8.8495575221238937E-3</v>
      </c>
      <c r="J13" s="26">
        <v>50</v>
      </c>
      <c r="K13" s="26">
        <v>29</v>
      </c>
      <c r="L13" s="26">
        <v>0</v>
      </c>
      <c r="M13" s="26">
        <v>19</v>
      </c>
      <c r="N13" s="26">
        <v>14</v>
      </c>
      <c r="O13" s="26">
        <v>1</v>
      </c>
      <c r="T13"/>
      <c r="U13"/>
      <c r="V13"/>
      <c r="W13" s="28"/>
      <c r="X13" s="28"/>
      <c r="Y13" s="28"/>
      <c r="Z13" s="28"/>
    </row>
    <row r="14" spans="1:26" x14ac:dyDescent="0.3">
      <c r="A14" s="8" t="s">
        <v>99</v>
      </c>
      <c r="B14" s="8" t="s">
        <v>100</v>
      </c>
      <c r="C14" s="26">
        <v>293</v>
      </c>
      <c r="D14" s="27">
        <f t="shared" si="0"/>
        <v>0.41296928327645049</v>
      </c>
      <c r="E14" s="27">
        <f t="shared" si="0"/>
        <v>0.25255972696245732</v>
      </c>
      <c r="F14" s="27">
        <f t="shared" si="0"/>
        <v>0</v>
      </c>
      <c r="G14" s="27">
        <f t="shared" si="0"/>
        <v>0.16382252559726962</v>
      </c>
      <c r="H14" s="27">
        <f t="shared" si="0"/>
        <v>0.13310580204778158</v>
      </c>
      <c r="I14" s="27">
        <f t="shared" si="0"/>
        <v>3.7542662116040959E-2</v>
      </c>
      <c r="J14" s="26">
        <v>121</v>
      </c>
      <c r="K14" s="26">
        <v>74</v>
      </c>
      <c r="L14" s="26">
        <v>0</v>
      </c>
      <c r="M14" s="26">
        <v>48</v>
      </c>
      <c r="N14" s="26">
        <v>39</v>
      </c>
      <c r="O14" s="26">
        <v>11</v>
      </c>
      <c r="T14"/>
      <c r="U14"/>
      <c r="V14"/>
      <c r="W14" s="28"/>
      <c r="X14" s="28"/>
      <c r="Y14" s="28"/>
      <c r="Z14" s="28"/>
    </row>
    <row r="15" spans="1:26" x14ac:dyDescent="0.3">
      <c r="A15" s="8" t="s">
        <v>101</v>
      </c>
      <c r="B15" s="8" t="s">
        <v>102</v>
      </c>
      <c r="C15" s="26">
        <v>201</v>
      </c>
      <c r="D15" s="27">
        <f t="shared" si="0"/>
        <v>0.24378109452736318</v>
      </c>
      <c r="E15" s="27">
        <f t="shared" si="0"/>
        <v>0.26865671641791045</v>
      </c>
      <c r="F15" s="27">
        <f t="shared" si="0"/>
        <v>4.9751243781094526E-3</v>
      </c>
      <c r="G15" s="27">
        <f t="shared" si="0"/>
        <v>6.4676616915422883E-2</v>
      </c>
      <c r="H15" s="27">
        <f t="shared" si="0"/>
        <v>0.23383084577114427</v>
      </c>
      <c r="I15" s="27">
        <f t="shared" si="0"/>
        <v>0.18407960199004975</v>
      </c>
      <c r="J15" s="26">
        <v>49</v>
      </c>
      <c r="K15" s="26">
        <v>54</v>
      </c>
      <c r="L15" s="26">
        <v>1</v>
      </c>
      <c r="M15" s="26">
        <v>13</v>
      </c>
      <c r="N15" s="26">
        <v>47</v>
      </c>
      <c r="O15" s="26">
        <v>37</v>
      </c>
      <c r="T15"/>
      <c r="U15"/>
      <c r="V15"/>
      <c r="W15" s="28"/>
      <c r="X15" s="28"/>
      <c r="Y15" s="28"/>
      <c r="Z15" s="28"/>
    </row>
    <row r="16" spans="1:26" x14ac:dyDescent="0.3">
      <c r="A16" s="8" t="s">
        <v>103</v>
      </c>
      <c r="B16" s="8" t="s">
        <v>104</v>
      </c>
      <c r="C16" s="26">
        <v>143</v>
      </c>
      <c r="D16" s="27">
        <f t="shared" si="0"/>
        <v>0.43356643356643354</v>
      </c>
      <c r="E16" s="27">
        <f t="shared" si="0"/>
        <v>0.32867132867132864</v>
      </c>
      <c r="F16" s="27">
        <f t="shared" si="0"/>
        <v>6.993006993006993E-3</v>
      </c>
      <c r="G16" s="27">
        <f t="shared" si="0"/>
        <v>0.11888111888111888</v>
      </c>
      <c r="H16" s="27">
        <f t="shared" si="0"/>
        <v>0.11188811188811189</v>
      </c>
      <c r="I16" s="27">
        <f t="shared" si="0"/>
        <v>0</v>
      </c>
      <c r="J16" s="26">
        <v>62</v>
      </c>
      <c r="K16" s="26">
        <v>47</v>
      </c>
      <c r="L16" s="26">
        <v>1</v>
      </c>
      <c r="M16" s="26">
        <v>17</v>
      </c>
      <c r="N16" s="26">
        <v>16</v>
      </c>
      <c r="O16" s="26">
        <v>0</v>
      </c>
      <c r="T16"/>
      <c r="U16"/>
      <c r="V16"/>
      <c r="W16" s="28"/>
      <c r="X16" s="28"/>
      <c r="Y16" s="28"/>
      <c r="Z16" s="28"/>
    </row>
    <row r="17" spans="1:26" x14ac:dyDescent="0.3">
      <c r="A17" s="8" t="s">
        <v>105</v>
      </c>
      <c r="B17" s="8" t="s">
        <v>106</v>
      </c>
      <c r="C17" s="26">
        <v>125</v>
      </c>
      <c r="D17" s="27">
        <f t="shared" si="0"/>
        <v>0.496</v>
      </c>
      <c r="E17" s="27">
        <f t="shared" si="0"/>
        <v>0.36</v>
      </c>
      <c r="F17" s="27">
        <f t="shared" si="0"/>
        <v>8.0000000000000002E-3</v>
      </c>
      <c r="G17" s="27">
        <f t="shared" si="0"/>
        <v>2.4E-2</v>
      </c>
      <c r="H17" s="27">
        <f t="shared" si="0"/>
        <v>9.6000000000000002E-2</v>
      </c>
      <c r="I17" s="27">
        <f t="shared" si="0"/>
        <v>1.6E-2</v>
      </c>
      <c r="J17" s="26">
        <v>62</v>
      </c>
      <c r="K17" s="26">
        <v>45</v>
      </c>
      <c r="L17" s="26">
        <v>1</v>
      </c>
      <c r="M17" s="26">
        <v>3</v>
      </c>
      <c r="N17" s="26">
        <v>12</v>
      </c>
      <c r="O17" s="26">
        <v>2</v>
      </c>
      <c r="T17"/>
      <c r="U17"/>
      <c r="V17"/>
      <c r="W17" s="28"/>
      <c r="X17" s="28"/>
      <c r="Y17" s="28"/>
      <c r="Z17" s="28"/>
    </row>
    <row r="18" spans="1:26" x14ac:dyDescent="0.3">
      <c r="A18" s="8" t="s">
        <v>107</v>
      </c>
      <c r="B18" s="8" t="s">
        <v>108</v>
      </c>
      <c r="C18" s="26" t="s">
        <v>515</v>
      </c>
      <c r="D18" s="27" t="e">
        <f t="shared" si="0"/>
        <v>#VALUE!</v>
      </c>
      <c r="E18" s="27" t="e">
        <f t="shared" si="0"/>
        <v>#VALUE!</v>
      </c>
      <c r="F18" s="27" t="e">
        <f t="shared" si="0"/>
        <v>#VALUE!</v>
      </c>
      <c r="G18" s="27" t="e">
        <f t="shared" si="0"/>
        <v>#VALUE!</v>
      </c>
      <c r="H18" s="27" t="e">
        <f t="shared" si="0"/>
        <v>#VALUE!</v>
      </c>
      <c r="I18" s="27" t="e">
        <f t="shared" si="0"/>
        <v>#VALUE!</v>
      </c>
      <c r="J18" s="26" t="s">
        <v>515</v>
      </c>
      <c r="K18" s="26" t="s">
        <v>515</v>
      </c>
      <c r="L18" s="26" t="s">
        <v>515</v>
      </c>
      <c r="M18" s="26" t="s">
        <v>515</v>
      </c>
      <c r="N18" s="26" t="s">
        <v>515</v>
      </c>
      <c r="O18" s="26" t="s">
        <v>515</v>
      </c>
      <c r="T18"/>
      <c r="U18"/>
      <c r="V18"/>
      <c r="W18" s="28"/>
      <c r="X18" s="28"/>
      <c r="Y18" s="28"/>
      <c r="Z18" s="28"/>
    </row>
    <row r="19" spans="1:26" x14ac:dyDescent="0.3">
      <c r="A19" s="8" t="s">
        <v>109</v>
      </c>
      <c r="B19" s="8" t="s">
        <v>110</v>
      </c>
      <c r="C19" s="26">
        <v>776</v>
      </c>
      <c r="D19" s="27">
        <f t="shared" si="0"/>
        <v>0.20489690721649484</v>
      </c>
      <c r="E19" s="27">
        <f t="shared" si="0"/>
        <v>0.38015463917525771</v>
      </c>
      <c r="F19" s="27">
        <f t="shared" si="0"/>
        <v>3.8659793814432991E-2</v>
      </c>
      <c r="G19" s="27">
        <f t="shared" si="0"/>
        <v>0.20231958762886598</v>
      </c>
      <c r="H19" s="27">
        <f t="shared" si="0"/>
        <v>0.15979381443298968</v>
      </c>
      <c r="I19" s="27">
        <f t="shared" si="0"/>
        <v>1.4175257731958763E-2</v>
      </c>
      <c r="J19" s="26">
        <v>159</v>
      </c>
      <c r="K19" s="26">
        <v>295</v>
      </c>
      <c r="L19" s="26">
        <v>30</v>
      </c>
      <c r="M19" s="26">
        <v>157</v>
      </c>
      <c r="N19" s="26">
        <v>124</v>
      </c>
      <c r="O19" s="26">
        <v>11</v>
      </c>
      <c r="T19"/>
      <c r="U19"/>
      <c r="V19"/>
      <c r="W19" s="28"/>
      <c r="X19" s="28"/>
      <c r="Y19" s="28"/>
      <c r="Z19" s="28"/>
    </row>
    <row r="20" spans="1:26" x14ac:dyDescent="0.3">
      <c r="A20" s="8" t="s">
        <v>111</v>
      </c>
      <c r="B20" s="8" t="s">
        <v>112</v>
      </c>
      <c r="C20" s="26">
        <v>174</v>
      </c>
      <c r="D20" s="27">
        <f t="shared" si="0"/>
        <v>0.43678160919540232</v>
      </c>
      <c r="E20" s="27">
        <f t="shared" si="0"/>
        <v>0.36206896551724138</v>
      </c>
      <c r="F20" s="27">
        <f t="shared" si="0"/>
        <v>1.1494252873563218E-2</v>
      </c>
      <c r="G20" s="27">
        <f t="shared" si="0"/>
        <v>4.5977011494252873E-2</v>
      </c>
      <c r="H20" s="27">
        <f t="shared" si="0"/>
        <v>0.1206896551724138</v>
      </c>
      <c r="I20" s="27">
        <f t="shared" si="0"/>
        <v>2.2988505747126436E-2</v>
      </c>
      <c r="J20" s="26">
        <v>76</v>
      </c>
      <c r="K20" s="26">
        <v>63</v>
      </c>
      <c r="L20" s="26">
        <v>2</v>
      </c>
      <c r="M20" s="26">
        <v>8</v>
      </c>
      <c r="N20" s="26">
        <v>21</v>
      </c>
      <c r="O20" s="26">
        <v>4</v>
      </c>
      <c r="T20"/>
      <c r="U20"/>
      <c r="V20"/>
      <c r="W20" s="28"/>
      <c r="X20" s="28"/>
      <c r="Y20" s="28"/>
      <c r="Z20" s="28"/>
    </row>
    <row r="21" spans="1:26" x14ac:dyDescent="0.3">
      <c r="A21" s="8" t="s">
        <v>113</v>
      </c>
      <c r="B21" s="8" t="s">
        <v>114</v>
      </c>
      <c r="C21" s="26">
        <v>103</v>
      </c>
      <c r="D21" s="27">
        <f t="shared" si="0"/>
        <v>0.1553398058252427</v>
      </c>
      <c r="E21" s="27">
        <f t="shared" si="0"/>
        <v>0.1941747572815534</v>
      </c>
      <c r="F21" s="27">
        <f t="shared" si="0"/>
        <v>0</v>
      </c>
      <c r="G21" s="27">
        <f t="shared" si="0"/>
        <v>0.1553398058252427</v>
      </c>
      <c r="H21" s="27">
        <f t="shared" si="0"/>
        <v>0.42718446601941745</v>
      </c>
      <c r="I21" s="27">
        <f t="shared" si="0"/>
        <v>6.7961165048543687E-2</v>
      </c>
      <c r="J21" s="26">
        <v>16</v>
      </c>
      <c r="K21" s="26">
        <v>20</v>
      </c>
      <c r="L21" s="26">
        <v>0</v>
      </c>
      <c r="M21" s="26">
        <v>16</v>
      </c>
      <c r="N21" s="26">
        <v>44</v>
      </c>
      <c r="O21" s="26">
        <v>7</v>
      </c>
      <c r="T21"/>
      <c r="U21"/>
      <c r="V21"/>
      <c r="W21" s="28"/>
      <c r="X21" s="28"/>
      <c r="Y21" s="28"/>
      <c r="Z21" s="28"/>
    </row>
    <row r="22" spans="1:26" x14ac:dyDescent="0.3">
      <c r="A22" s="8" t="s">
        <v>115</v>
      </c>
      <c r="B22" s="8" t="s">
        <v>116</v>
      </c>
      <c r="C22" s="26">
        <v>266</v>
      </c>
      <c r="D22" s="27">
        <f t="shared" si="0"/>
        <v>0.54887218045112784</v>
      </c>
      <c r="E22" s="27">
        <f t="shared" si="0"/>
        <v>0.24060150375939848</v>
      </c>
      <c r="F22" s="27">
        <f t="shared" si="0"/>
        <v>0</v>
      </c>
      <c r="G22" s="27">
        <f t="shared" si="0"/>
        <v>0.10150375939849623</v>
      </c>
      <c r="H22" s="27">
        <f t="shared" si="0"/>
        <v>7.8947368421052627E-2</v>
      </c>
      <c r="I22" s="27">
        <f t="shared" si="0"/>
        <v>3.007518796992481E-2</v>
      </c>
      <c r="J22" s="26">
        <v>146</v>
      </c>
      <c r="K22" s="26">
        <v>64</v>
      </c>
      <c r="L22" s="26">
        <v>0</v>
      </c>
      <c r="M22" s="26">
        <v>27</v>
      </c>
      <c r="N22" s="26">
        <v>21</v>
      </c>
      <c r="O22" s="26">
        <v>8</v>
      </c>
      <c r="T22"/>
      <c r="U22"/>
      <c r="V22"/>
      <c r="W22" s="28"/>
      <c r="X22" s="28"/>
      <c r="Y22" s="28"/>
      <c r="Z22" s="28"/>
    </row>
    <row r="23" spans="1:26" x14ac:dyDescent="0.3">
      <c r="A23" s="8" t="s">
        <v>117</v>
      </c>
      <c r="B23" s="8" t="s">
        <v>118</v>
      </c>
      <c r="C23" s="26" t="s">
        <v>515</v>
      </c>
      <c r="D23" s="27" t="e">
        <f t="shared" si="0"/>
        <v>#VALUE!</v>
      </c>
      <c r="E23" s="27" t="e">
        <f t="shared" si="0"/>
        <v>#VALUE!</v>
      </c>
      <c r="F23" s="27" t="e">
        <f t="shared" si="0"/>
        <v>#VALUE!</v>
      </c>
      <c r="G23" s="27" t="e">
        <f t="shared" si="0"/>
        <v>#VALUE!</v>
      </c>
      <c r="H23" s="27" t="e">
        <f t="shared" si="0"/>
        <v>#VALUE!</v>
      </c>
      <c r="I23" s="27" t="e">
        <f t="shared" si="0"/>
        <v>#VALUE!</v>
      </c>
      <c r="J23" s="26" t="s">
        <v>515</v>
      </c>
      <c r="K23" s="26" t="s">
        <v>515</v>
      </c>
      <c r="L23" s="26" t="s">
        <v>515</v>
      </c>
      <c r="M23" s="26" t="s">
        <v>515</v>
      </c>
      <c r="N23" s="26" t="s">
        <v>515</v>
      </c>
      <c r="O23" s="26" t="s">
        <v>515</v>
      </c>
      <c r="T23"/>
      <c r="U23"/>
      <c r="V23"/>
      <c r="W23" s="28"/>
      <c r="X23" s="28"/>
      <c r="Y23" s="28"/>
      <c r="Z23" s="28"/>
    </row>
    <row r="24" spans="1:26" x14ac:dyDescent="0.3">
      <c r="A24" s="8" t="s">
        <v>119</v>
      </c>
      <c r="B24" s="8" t="s">
        <v>120</v>
      </c>
      <c r="C24" s="26">
        <v>175</v>
      </c>
      <c r="D24" s="27">
        <f t="shared" si="0"/>
        <v>0.43428571428571427</v>
      </c>
      <c r="E24" s="27">
        <f t="shared" si="0"/>
        <v>0.33714285714285713</v>
      </c>
      <c r="F24" s="27">
        <f t="shared" si="0"/>
        <v>5.7142857142857143E-3</v>
      </c>
      <c r="G24" s="27">
        <f t="shared" si="0"/>
        <v>0.08</v>
      </c>
      <c r="H24" s="27">
        <f t="shared" si="0"/>
        <v>0.10285714285714286</v>
      </c>
      <c r="I24" s="27">
        <f t="shared" si="0"/>
        <v>0.04</v>
      </c>
      <c r="J24" s="26">
        <v>76</v>
      </c>
      <c r="K24" s="26">
        <v>59</v>
      </c>
      <c r="L24" s="26">
        <v>1</v>
      </c>
      <c r="M24" s="26">
        <v>14</v>
      </c>
      <c r="N24" s="26">
        <v>18</v>
      </c>
      <c r="O24" s="26">
        <v>7</v>
      </c>
      <c r="T24"/>
      <c r="U24"/>
      <c r="V24"/>
      <c r="W24" s="28"/>
      <c r="X24" s="28"/>
      <c r="Y24" s="28"/>
      <c r="Z24" s="28"/>
    </row>
    <row r="25" spans="1:26" x14ac:dyDescent="0.3">
      <c r="A25" s="8" t="s">
        <v>121</v>
      </c>
      <c r="B25" s="8" t="s">
        <v>122</v>
      </c>
      <c r="C25" s="26">
        <v>187</v>
      </c>
      <c r="D25" s="27">
        <f t="shared" si="0"/>
        <v>0.49732620320855614</v>
      </c>
      <c r="E25" s="27">
        <f t="shared" si="0"/>
        <v>0.26203208556149732</v>
      </c>
      <c r="F25" s="27">
        <f t="shared" si="0"/>
        <v>0</v>
      </c>
      <c r="G25" s="27">
        <f t="shared" si="0"/>
        <v>3.7433155080213901E-2</v>
      </c>
      <c r="H25" s="27">
        <f t="shared" si="0"/>
        <v>0.18181818181818182</v>
      </c>
      <c r="I25" s="27">
        <f t="shared" si="0"/>
        <v>2.1390374331550801E-2</v>
      </c>
      <c r="J25" s="26">
        <v>93</v>
      </c>
      <c r="K25" s="26">
        <v>49</v>
      </c>
      <c r="L25" s="26">
        <v>0</v>
      </c>
      <c r="M25" s="26">
        <v>7</v>
      </c>
      <c r="N25" s="26">
        <v>34</v>
      </c>
      <c r="O25" s="26">
        <v>4</v>
      </c>
      <c r="T25"/>
      <c r="U25"/>
      <c r="V25"/>
      <c r="W25" s="28"/>
      <c r="X25" s="28"/>
      <c r="Y25" s="28"/>
      <c r="Z25" s="28"/>
    </row>
    <row r="26" spans="1:26" x14ac:dyDescent="0.3">
      <c r="A26" s="8" t="s">
        <v>125</v>
      </c>
      <c r="B26" s="8" t="s">
        <v>126</v>
      </c>
      <c r="C26" s="26" t="s">
        <v>515</v>
      </c>
      <c r="D26" s="27" t="e">
        <f t="shared" si="0"/>
        <v>#VALUE!</v>
      </c>
      <c r="E26" s="27" t="e">
        <f t="shared" si="0"/>
        <v>#VALUE!</v>
      </c>
      <c r="F26" s="27" t="e">
        <f t="shared" si="0"/>
        <v>#VALUE!</v>
      </c>
      <c r="G26" s="27" t="e">
        <f t="shared" si="0"/>
        <v>#VALUE!</v>
      </c>
      <c r="H26" s="27" t="e">
        <f t="shared" si="0"/>
        <v>#VALUE!</v>
      </c>
      <c r="I26" s="27" t="e">
        <f t="shared" si="0"/>
        <v>#VALUE!</v>
      </c>
      <c r="J26" s="26" t="s">
        <v>515</v>
      </c>
      <c r="K26" s="26" t="s">
        <v>515</v>
      </c>
      <c r="L26" s="26" t="s">
        <v>515</v>
      </c>
      <c r="M26" s="26" t="s">
        <v>515</v>
      </c>
      <c r="N26" s="26" t="s">
        <v>515</v>
      </c>
      <c r="O26" s="26" t="s">
        <v>515</v>
      </c>
      <c r="T26"/>
      <c r="U26"/>
      <c r="V26"/>
      <c r="W26" s="28"/>
      <c r="X26" s="28"/>
      <c r="Y26" s="28"/>
      <c r="Z26" s="28"/>
    </row>
    <row r="27" spans="1:26" x14ac:dyDescent="0.3">
      <c r="A27" s="8" t="s">
        <v>123</v>
      </c>
      <c r="B27" s="8" t="s">
        <v>124</v>
      </c>
      <c r="C27" s="26">
        <v>8085</v>
      </c>
      <c r="D27" s="27">
        <f t="shared" si="0"/>
        <v>0.34965986394557824</v>
      </c>
      <c r="E27" s="27">
        <f t="shared" si="0"/>
        <v>0.31774891774891773</v>
      </c>
      <c r="F27" s="27">
        <f t="shared" si="0"/>
        <v>4.329004329004329E-3</v>
      </c>
      <c r="G27" s="27">
        <f t="shared" si="0"/>
        <v>0.15510204081632653</v>
      </c>
      <c r="H27" s="27">
        <f t="shared" si="0"/>
        <v>0.15905998763141621</v>
      </c>
      <c r="I27" s="27">
        <f t="shared" si="0"/>
        <v>1.4100185528756958E-2</v>
      </c>
      <c r="J27" s="26">
        <v>2827</v>
      </c>
      <c r="K27" s="26">
        <v>2569</v>
      </c>
      <c r="L27" s="26">
        <v>35</v>
      </c>
      <c r="M27" s="26">
        <v>1254</v>
      </c>
      <c r="N27" s="26">
        <v>1286</v>
      </c>
      <c r="O27" s="26">
        <v>114</v>
      </c>
      <c r="T27"/>
      <c r="U27"/>
      <c r="V27"/>
      <c r="W27" s="28"/>
      <c r="X27" s="28"/>
      <c r="Y27" s="28"/>
      <c r="Z27" s="28"/>
    </row>
    <row r="28" spans="1:26" x14ac:dyDescent="0.3">
      <c r="A28" s="8" t="s">
        <v>127</v>
      </c>
      <c r="B28" s="8" t="s">
        <v>128</v>
      </c>
      <c r="C28" s="26">
        <v>190</v>
      </c>
      <c r="D28" s="27">
        <f t="shared" si="0"/>
        <v>0.40526315789473683</v>
      </c>
      <c r="E28" s="27">
        <f t="shared" si="0"/>
        <v>0.33157894736842103</v>
      </c>
      <c r="F28" s="27">
        <f t="shared" si="0"/>
        <v>0</v>
      </c>
      <c r="G28" s="27">
        <f t="shared" si="0"/>
        <v>0.11578947368421053</v>
      </c>
      <c r="H28" s="27">
        <f t="shared" si="0"/>
        <v>9.4736842105263161E-2</v>
      </c>
      <c r="I28" s="27">
        <f t="shared" si="0"/>
        <v>5.2631578947368418E-2</v>
      </c>
      <c r="J28" s="26">
        <v>77</v>
      </c>
      <c r="K28" s="26">
        <v>63</v>
      </c>
      <c r="L28" s="26">
        <v>0</v>
      </c>
      <c r="M28" s="26">
        <v>22</v>
      </c>
      <c r="N28" s="26">
        <v>18</v>
      </c>
      <c r="O28" s="26">
        <v>10</v>
      </c>
      <c r="T28"/>
      <c r="U28"/>
      <c r="V28"/>
      <c r="W28" s="28"/>
      <c r="X28" s="28"/>
      <c r="Y28" s="28"/>
      <c r="Z28" s="28"/>
    </row>
    <row r="29" spans="1:26" x14ac:dyDescent="0.3">
      <c r="A29" s="8" t="s">
        <v>129</v>
      </c>
      <c r="B29" s="8" t="s">
        <v>130</v>
      </c>
      <c r="C29" s="26">
        <v>111</v>
      </c>
      <c r="D29" s="27">
        <f t="shared" si="0"/>
        <v>0.49549549549549549</v>
      </c>
      <c r="E29" s="27">
        <f t="shared" si="0"/>
        <v>0.28828828828828829</v>
      </c>
      <c r="F29" s="27">
        <f t="shared" si="0"/>
        <v>1.8018018018018018E-2</v>
      </c>
      <c r="G29" s="27">
        <f t="shared" si="0"/>
        <v>3.6036036036036036E-2</v>
      </c>
      <c r="H29" s="27">
        <f t="shared" si="0"/>
        <v>0.16216216216216217</v>
      </c>
      <c r="I29" s="27">
        <f t="shared" si="0"/>
        <v>0</v>
      </c>
      <c r="J29" s="26">
        <v>55</v>
      </c>
      <c r="K29" s="26">
        <v>32</v>
      </c>
      <c r="L29" s="26">
        <v>2</v>
      </c>
      <c r="M29" s="26">
        <v>4</v>
      </c>
      <c r="N29" s="26">
        <v>18</v>
      </c>
      <c r="O29" s="26">
        <v>0</v>
      </c>
      <c r="T29"/>
      <c r="U29"/>
      <c r="V29"/>
      <c r="W29" s="28"/>
      <c r="X29" s="28"/>
      <c r="Y29" s="28"/>
      <c r="Z29" s="28"/>
    </row>
    <row r="30" spans="1:26" x14ac:dyDescent="0.3">
      <c r="A30" s="8" t="s">
        <v>131</v>
      </c>
      <c r="B30" s="8" t="s">
        <v>132</v>
      </c>
      <c r="C30" s="26">
        <v>176</v>
      </c>
      <c r="D30" s="27">
        <f t="shared" si="0"/>
        <v>0.42045454545454547</v>
      </c>
      <c r="E30" s="27">
        <f t="shared" si="0"/>
        <v>0.26136363636363635</v>
      </c>
      <c r="F30" s="27">
        <f t="shared" si="0"/>
        <v>0</v>
      </c>
      <c r="G30" s="27">
        <f t="shared" si="0"/>
        <v>0.17613636363636365</v>
      </c>
      <c r="H30" s="27">
        <f t="shared" si="0"/>
        <v>0.11931818181818182</v>
      </c>
      <c r="I30" s="27">
        <f t="shared" si="0"/>
        <v>2.2727272727272728E-2</v>
      </c>
      <c r="J30" s="26">
        <v>74</v>
      </c>
      <c r="K30" s="26">
        <v>46</v>
      </c>
      <c r="L30" s="26">
        <v>0</v>
      </c>
      <c r="M30" s="26">
        <v>31</v>
      </c>
      <c r="N30" s="26">
        <v>21</v>
      </c>
      <c r="O30" s="26">
        <v>4</v>
      </c>
      <c r="T30"/>
      <c r="U30"/>
      <c r="V30"/>
      <c r="W30" s="28"/>
      <c r="X30" s="28"/>
      <c r="Y30" s="28"/>
      <c r="Z30" s="28"/>
    </row>
    <row r="31" spans="1:26" x14ac:dyDescent="0.3">
      <c r="A31" s="8" t="s">
        <v>133</v>
      </c>
      <c r="B31" s="8" t="s">
        <v>134</v>
      </c>
      <c r="C31" s="26">
        <v>125</v>
      </c>
      <c r="D31" s="27">
        <f t="shared" si="0"/>
        <v>0.52800000000000002</v>
      </c>
      <c r="E31" s="27">
        <f t="shared" si="0"/>
        <v>0.27200000000000002</v>
      </c>
      <c r="F31" s="27">
        <f t="shared" si="0"/>
        <v>8.0000000000000002E-3</v>
      </c>
      <c r="G31" s="27">
        <f t="shared" si="0"/>
        <v>7.1999999999999995E-2</v>
      </c>
      <c r="H31" s="27">
        <f t="shared" si="0"/>
        <v>0.104</v>
      </c>
      <c r="I31" s="27">
        <f t="shared" si="0"/>
        <v>1.6E-2</v>
      </c>
      <c r="J31" s="26">
        <v>66</v>
      </c>
      <c r="K31" s="26">
        <v>34</v>
      </c>
      <c r="L31" s="26">
        <v>1</v>
      </c>
      <c r="M31" s="26">
        <v>9</v>
      </c>
      <c r="N31" s="26">
        <v>13</v>
      </c>
      <c r="O31" s="26">
        <v>2</v>
      </c>
      <c r="T31"/>
      <c r="U31"/>
      <c r="V31"/>
      <c r="W31" s="28"/>
      <c r="X31" s="28"/>
      <c r="Y31" s="28"/>
      <c r="Z31" s="28"/>
    </row>
    <row r="32" spans="1:26" x14ac:dyDescent="0.3">
      <c r="A32" s="8" t="s">
        <v>135</v>
      </c>
      <c r="B32" s="8" t="s">
        <v>136</v>
      </c>
      <c r="C32" s="26">
        <v>187</v>
      </c>
      <c r="D32" s="27">
        <f t="shared" si="0"/>
        <v>0.41176470588235292</v>
      </c>
      <c r="E32" s="27">
        <f t="shared" si="0"/>
        <v>0.26203208556149732</v>
      </c>
      <c r="F32" s="27">
        <f t="shared" si="0"/>
        <v>0</v>
      </c>
      <c r="G32" s="27">
        <f t="shared" si="0"/>
        <v>0.12834224598930483</v>
      </c>
      <c r="H32" s="27">
        <f t="shared" si="0"/>
        <v>0.15508021390374332</v>
      </c>
      <c r="I32" s="27">
        <f t="shared" si="0"/>
        <v>4.2780748663101602E-2</v>
      </c>
      <c r="J32" s="26">
        <v>77</v>
      </c>
      <c r="K32" s="26">
        <v>49</v>
      </c>
      <c r="L32" s="26">
        <v>0</v>
      </c>
      <c r="M32" s="26">
        <v>24</v>
      </c>
      <c r="N32" s="26">
        <v>29</v>
      </c>
      <c r="O32" s="26">
        <v>8</v>
      </c>
      <c r="T32"/>
      <c r="U32"/>
      <c r="V32"/>
      <c r="W32" s="28"/>
      <c r="X32" s="28"/>
      <c r="Y32" s="28"/>
      <c r="Z32" s="28"/>
    </row>
    <row r="33" spans="1:26" x14ac:dyDescent="0.3">
      <c r="A33" s="8" t="s">
        <v>137</v>
      </c>
      <c r="B33" s="8" t="s">
        <v>138</v>
      </c>
      <c r="C33" s="26">
        <v>402</v>
      </c>
      <c r="D33" s="27">
        <f t="shared" si="0"/>
        <v>0.45024875621890548</v>
      </c>
      <c r="E33" s="27">
        <f t="shared" si="0"/>
        <v>0.28109452736318408</v>
      </c>
      <c r="F33" s="27">
        <f t="shared" si="0"/>
        <v>2.4875621890547263E-3</v>
      </c>
      <c r="G33" s="27">
        <f t="shared" si="0"/>
        <v>8.7064676616915429E-2</v>
      </c>
      <c r="H33" s="27">
        <f t="shared" si="0"/>
        <v>0.12935323383084577</v>
      </c>
      <c r="I33" s="27">
        <f t="shared" si="0"/>
        <v>4.975124378109453E-2</v>
      </c>
      <c r="J33" s="26">
        <v>181</v>
      </c>
      <c r="K33" s="26">
        <v>113</v>
      </c>
      <c r="L33" s="26">
        <v>1</v>
      </c>
      <c r="M33" s="26">
        <v>35</v>
      </c>
      <c r="N33" s="26">
        <v>52</v>
      </c>
      <c r="O33" s="26">
        <v>20</v>
      </c>
      <c r="T33"/>
      <c r="U33"/>
      <c r="V33"/>
      <c r="W33" s="28"/>
      <c r="X33" s="28"/>
      <c r="Y33" s="28"/>
      <c r="Z33" s="28"/>
    </row>
    <row r="34" spans="1:26" x14ac:dyDescent="0.3">
      <c r="A34" s="8" t="s">
        <v>139</v>
      </c>
      <c r="B34" s="8" t="s">
        <v>140</v>
      </c>
      <c r="C34" s="26">
        <v>268</v>
      </c>
      <c r="D34" s="27">
        <f t="shared" si="0"/>
        <v>0.4925373134328358</v>
      </c>
      <c r="E34" s="27">
        <f t="shared" si="0"/>
        <v>0.37686567164179102</v>
      </c>
      <c r="F34" s="27">
        <f t="shared" si="0"/>
        <v>3.7313432835820895E-3</v>
      </c>
      <c r="G34" s="27">
        <f t="shared" si="0"/>
        <v>4.8507462686567165E-2</v>
      </c>
      <c r="H34" s="27">
        <f t="shared" si="0"/>
        <v>5.9701492537313432E-2</v>
      </c>
      <c r="I34" s="27">
        <f t="shared" si="0"/>
        <v>1.8656716417910446E-2</v>
      </c>
      <c r="J34" s="26">
        <v>132</v>
      </c>
      <c r="K34" s="26">
        <v>101</v>
      </c>
      <c r="L34" s="26">
        <v>1</v>
      </c>
      <c r="M34" s="26">
        <v>13</v>
      </c>
      <c r="N34" s="26">
        <v>16</v>
      </c>
      <c r="O34" s="26">
        <v>5</v>
      </c>
      <c r="T34"/>
      <c r="U34"/>
      <c r="V34"/>
      <c r="W34" s="28"/>
      <c r="X34" s="28"/>
      <c r="Y34" s="28"/>
      <c r="Z34" s="28"/>
    </row>
    <row r="35" spans="1:26" x14ac:dyDescent="0.3">
      <c r="A35" s="8" t="s">
        <v>141</v>
      </c>
      <c r="B35" s="8" t="s">
        <v>142</v>
      </c>
      <c r="C35" s="26" t="s">
        <v>515</v>
      </c>
      <c r="D35" s="27" t="e">
        <f t="shared" si="0"/>
        <v>#VALUE!</v>
      </c>
      <c r="E35" s="27" t="e">
        <f t="shared" si="0"/>
        <v>#VALUE!</v>
      </c>
      <c r="F35" s="27" t="e">
        <f t="shared" si="0"/>
        <v>#VALUE!</v>
      </c>
      <c r="G35" s="27" t="e">
        <f t="shared" si="0"/>
        <v>#VALUE!</v>
      </c>
      <c r="H35" s="27" t="e">
        <f t="shared" si="0"/>
        <v>#VALUE!</v>
      </c>
      <c r="I35" s="27" t="e">
        <f t="shared" si="0"/>
        <v>#VALUE!</v>
      </c>
      <c r="J35" s="26" t="s">
        <v>515</v>
      </c>
      <c r="K35" s="26" t="s">
        <v>515</v>
      </c>
      <c r="L35" s="26" t="s">
        <v>515</v>
      </c>
      <c r="M35" s="26" t="s">
        <v>515</v>
      </c>
      <c r="N35" s="26" t="s">
        <v>515</v>
      </c>
      <c r="O35" s="26" t="s">
        <v>515</v>
      </c>
      <c r="T35"/>
      <c r="U35"/>
      <c r="V35"/>
      <c r="W35" s="28"/>
      <c r="X35" s="28"/>
      <c r="Y35" s="28"/>
      <c r="Z35" s="28"/>
    </row>
    <row r="36" spans="1:26" x14ac:dyDescent="0.3">
      <c r="A36" s="8" t="s">
        <v>143</v>
      </c>
      <c r="B36" s="8" t="s">
        <v>144</v>
      </c>
      <c r="C36" s="26">
        <v>159</v>
      </c>
      <c r="D36" s="27"/>
      <c r="E36" s="27"/>
      <c r="F36" s="27"/>
      <c r="G36" s="27"/>
      <c r="H36" s="27"/>
      <c r="I36" s="27"/>
      <c r="J36" s="26">
        <v>60</v>
      </c>
      <c r="K36" s="26">
        <v>51</v>
      </c>
      <c r="L36" s="26">
        <v>1</v>
      </c>
      <c r="M36" s="26">
        <v>20</v>
      </c>
      <c r="N36" s="26">
        <v>22</v>
      </c>
      <c r="O36" s="26">
        <v>5</v>
      </c>
      <c r="T36"/>
      <c r="U36"/>
      <c r="V36"/>
      <c r="W36" s="28"/>
      <c r="X36" s="28"/>
      <c r="Y36" s="28"/>
      <c r="Z36" s="28"/>
    </row>
    <row r="37" spans="1:26" x14ac:dyDescent="0.3">
      <c r="A37" s="8" t="s">
        <v>145</v>
      </c>
      <c r="B37" s="8" t="s">
        <v>146</v>
      </c>
      <c r="C37" s="26">
        <v>188</v>
      </c>
      <c r="D37" s="27">
        <f t="shared" ref="D37:I59" si="1">J37/$C37</f>
        <v>0.35106382978723405</v>
      </c>
      <c r="E37" s="27">
        <f t="shared" si="1"/>
        <v>0.24468085106382978</v>
      </c>
      <c r="F37" s="27">
        <f t="shared" si="1"/>
        <v>0</v>
      </c>
      <c r="G37" s="27">
        <f t="shared" si="1"/>
        <v>0.24468085106382978</v>
      </c>
      <c r="H37" s="27">
        <f t="shared" si="1"/>
        <v>0.13829787234042554</v>
      </c>
      <c r="I37" s="27">
        <f t="shared" si="1"/>
        <v>2.1276595744680851E-2</v>
      </c>
      <c r="J37" s="26">
        <v>66</v>
      </c>
      <c r="K37" s="26">
        <v>46</v>
      </c>
      <c r="L37" s="26">
        <v>0</v>
      </c>
      <c r="M37" s="26">
        <v>46</v>
      </c>
      <c r="N37" s="26">
        <v>26</v>
      </c>
      <c r="O37" s="26">
        <v>4</v>
      </c>
      <c r="T37"/>
      <c r="U37"/>
      <c r="V37"/>
      <c r="W37" s="28"/>
      <c r="X37" s="28"/>
      <c r="Y37" s="28"/>
      <c r="Z37" s="28"/>
    </row>
    <row r="38" spans="1:26" x14ac:dyDescent="0.3">
      <c r="A38" s="8" t="s">
        <v>147</v>
      </c>
      <c r="B38" s="8" t="s">
        <v>148</v>
      </c>
      <c r="C38" s="26">
        <v>143</v>
      </c>
      <c r="D38" s="27">
        <f t="shared" si="1"/>
        <v>0.46153846153846156</v>
      </c>
      <c r="E38" s="27">
        <f t="shared" si="1"/>
        <v>0.24475524475524477</v>
      </c>
      <c r="F38" s="27">
        <f t="shared" si="1"/>
        <v>0</v>
      </c>
      <c r="G38" s="27">
        <f t="shared" si="1"/>
        <v>0.14685314685314685</v>
      </c>
      <c r="H38" s="27">
        <f t="shared" si="1"/>
        <v>0.13286713286713286</v>
      </c>
      <c r="I38" s="27">
        <f t="shared" si="1"/>
        <v>1.3986013986013986E-2</v>
      </c>
      <c r="J38" s="26">
        <v>66</v>
      </c>
      <c r="K38" s="26">
        <v>35</v>
      </c>
      <c r="L38" s="26">
        <v>0</v>
      </c>
      <c r="M38" s="26">
        <v>21</v>
      </c>
      <c r="N38" s="26">
        <v>19</v>
      </c>
      <c r="O38" s="26">
        <v>2</v>
      </c>
      <c r="T38"/>
      <c r="U38"/>
      <c r="V38"/>
      <c r="W38" s="28"/>
      <c r="X38" s="28"/>
      <c r="Y38" s="28"/>
      <c r="Z38" s="28"/>
    </row>
    <row r="39" spans="1:26" x14ac:dyDescent="0.3">
      <c r="A39" s="8" t="s">
        <v>149</v>
      </c>
      <c r="B39" s="8" t="s">
        <v>150</v>
      </c>
      <c r="C39" s="26">
        <v>470</v>
      </c>
      <c r="D39" s="27">
        <f t="shared" si="1"/>
        <v>0.45744680851063829</v>
      </c>
      <c r="E39" s="27">
        <f t="shared" si="1"/>
        <v>0.35744680851063831</v>
      </c>
      <c r="F39" s="27">
        <f t="shared" si="1"/>
        <v>4.2553191489361703E-3</v>
      </c>
      <c r="G39" s="27">
        <f t="shared" si="1"/>
        <v>5.3191489361702128E-2</v>
      </c>
      <c r="H39" s="27">
        <f t="shared" si="1"/>
        <v>0.10425531914893617</v>
      </c>
      <c r="I39" s="27">
        <f t="shared" si="1"/>
        <v>2.3404255319148935E-2</v>
      </c>
      <c r="J39" s="26">
        <v>215</v>
      </c>
      <c r="K39" s="26">
        <v>168</v>
      </c>
      <c r="L39" s="26">
        <v>2</v>
      </c>
      <c r="M39" s="26">
        <v>25</v>
      </c>
      <c r="N39" s="26">
        <v>49</v>
      </c>
      <c r="O39" s="26">
        <v>11</v>
      </c>
      <c r="T39"/>
      <c r="U39"/>
      <c r="V39"/>
      <c r="W39" s="28"/>
      <c r="X39" s="28"/>
      <c r="Y39" s="28"/>
      <c r="Z39" s="28"/>
    </row>
    <row r="40" spans="1:26" x14ac:dyDescent="0.3">
      <c r="A40" s="8" t="s">
        <v>151</v>
      </c>
      <c r="B40" s="8" t="s">
        <v>152</v>
      </c>
      <c r="C40" s="26">
        <v>459</v>
      </c>
      <c r="D40" s="27">
        <f t="shared" si="1"/>
        <v>0.52287581699346408</v>
      </c>
      <c r="E40" s="27">
        <f t="shared" si="1"/>
        <v>0.25490196078431371</v>
      </c>
      <c r="F40" s="27">
        <f t="shared" si="1"/>
        <v>2.1786492374727671E-3</v>
      </c>
      <c r="G40" s="27">
        <f t="shared" si="1"/>
        <v>0.10893246187363835</v>
      </c>
      <c r="H40" s="27">
        <f t="shared" si="1"/>
        <v>9.3681917211328972E-2</v>
      </c>
      <c r="I40" s="27">
        <f t="shared" si="1"/>
        <v>1.7429193899782137E-2</v>
      </c>
      <c r="J40" s="26">
        <v>240</v>
      </c>
      <c r="K40" s="26">
        <v>117</v>
      </c>
      <c r="L40" s="26">
        <v>1</v>
      </c>
      <c r="M40" s="26">
        <v>50</v>
      </c>
      <c r="N40" s="26">
        <v>43</v>
      </c>
      <c r="O40" s="26">
        <v>8</v>
      </c>
      <c r="T40"/>
      <c r="U40"/>
      <c r="V40"/>
      <c r="W40" s="28"/>
      <c r="X40" s="28"/>
      <c r="Y40" s="28"/>
      <c r="Z40" s="28"/>
    </row>
    <row r="41" spans="1:26" x14ac:dyDescent="0.3">
      <c r="A41" s="8" t="s">
        <v>153</v>
      </c>
      <c r="B41" s="8" t="s">
        <v>154</v>
      </c>
      <c r="C41" s="26">
        <v>246</v>
      </c>
      <c r="D41" s="27">
        <f t="shared" si="1"/>
        <v>0.25203252032520324</v>
      </c>
      <c r="E41" s="27">
        <f t="shared" si="1"/>
        <v>0.46341463414634149</v>
      </c>
      <c r="F41" s="27">
        <f t="shared" si="1"/>
        <v>4.0650406504065045E-3</v>
      </c>
      <c r="G41" s="27">
        <f t="shared" si="1"/>
        <v>8.1300813008130079E-2</v>
      </c>
      <c r="H41" s="27">
        <f t="shared" si="1"/>
        <v>0.17886178861788618</v>
      </c>
      <c r="I41" s="27">
        <f t="shared" si="1"/>
        <v>2.032520325203252E-2</v>
      </c>
      <c r="J41" s="26">
        <v>62</v>
      </c>
      <c r="K41" s="26">
        <v>114</v>
      </c>
      <c r="L41" s="26">
        <v>1</v>
      </c>
      <c r="M41" s="26">
        <v>20</v>
      </c>
      <c r="N41" s="26">
        <v>44</v>
      </c>
      <c r="O41" s="26">
        <v>5</v>
      </c>
      <c r="T41"/>
      <c r="U41"/>
      <c r="V41"/>
      <c r="W41" s="28"/>
      <c r="X41" s="28"/>
      <c r="Y41" s="28"/>
      <c r="Z41" s="28"/>
    </row>
    <row r="42" spans="1:26" x14ac:dyDescent="0.3">
      <c r="A42" s="8" t="s">
        <v>155</v>
      </c>
      <c r="B42" s="8" t="s">
        <v>156</v>
      </c>
      <c r="C42" s="26">
        <v>110</v>
      </c>
      <c r="D42" s="27">
        <f t="shared" si="1"/>
        <v>0.24545454545454545</v>
      </c>
      <c r="E42" s="27">
        <f t="shared" si="1"/>
        <v>0.16363636363636364</v>
      </c>
      <c r="F42" s="27">
        <f t="shared" si="1"/>
        <v>9.0909090909090905E-3</v>
      </c>
      <c r="G42" s="27">
        <f t="shared" si="1"/>
        <v>0.15454545454545454</v>
      </c>
      <c r="H42" s="27">
        <f t="shared" si="1"/>
        <v>0.39090909090909093</v>
      </c>
      <c r="I42" s="27">
        <f t="shared" si="1"/>
        <v>3.6363636363636362E-2</v>
      </c>
      <c r="J42" s="26">
        <v>27</v>
      </c>
      <c r="K42" s="26">
        <v>18</v>
      </c>
      <c r="L42" s="26">
        <v>1</v>
      </c>
      <c r="M42" s="26">
        <v>17</v>
      </c>
      <c r="N42" s="26">
        <v>43</v>
      </c>
      <c r="O42" s="26">
        <v>4</v>
      </c>
      <c r="T42"/>
      <c r="U42"/>
      <c r="V42"/>
      <c r="W42" s="28"/>
      <c r="X42" s="28"/>
      <c r="Y42" s="28"/>
      <c r="Z42" s="28"/>
    </row>
    <row r="43" spans="1:26" x14ac:dyDescent="0.3">
      <c r="A43" s="8" t="s">
        <v>157</v>
      </c>
      <c r="B43" s="8" t="s">
        <v>158</v>
      </c>
      <c r="C43" s="26">
        <v>107</v>
      </c>
      <c r="D43" s="27">
        <f t="shared" si="1"/>
        <v>0.37383177570093457</v>
      </c>
      <c r="E43" s="27">
        <f t="shared" si="1"/>
        <v>0.27102803738317754</v>
      </c>
      <c r="F43" s="27">
        <f t="shared" si="1"/>
        <v>0</v>
      </c>
      <c r="G43" s="27">
        <f t="shared" si="1"/>
        <v>0.11214953271028037</v>
      </c>
      <c r="H43" s="27">
        <f t="shared" si="1"/>
        <v>0.19626168224299065</v>
      </c>
      <c r="I43" s="27">
        <f t="shared" si="1"/>
        <v>4.6728971962616821E-2</v>
      </c>
      <c r="J43" s="26">
        <v>40</v>
      </c>
      <c r="K43" s="26">
        <v>29</v>
      </c>
      <c r="L43" s="26">
        <v>0</v>
      </c>
      <c r="M43" s="26">
        <v>12</v>
      </c>
      <c r="N43" s="26">
        <v>21</v>
      </c>
      <c r="O43" s="26">
        <v>5</v>
      </c>
      <c r="T43"/>
      <c r="U43"/>
      <c r="V43"/>
      <c r="W43" s="28"/>
      <c r="X43" s="28"/>
      <c r="Y43" s="28"/>
      <c r="Z43" s="28"/>
    </row>
    <row r="44" spans="1:26" x14ac:dyDescent="0.3">
      <c r="A44" s="8" t="s">
        <v>159</v>
      </c>
      <c r="B44" s="8" t="s">
        <v>160</v>
      </c>
      <c r="C44" s="26">
        <v>941</v>
      </c>
      <c r="D44" s="27">
        <f t="shared" si="1"/>
        <v>0.43145589798087142</v>
      </c>
      <c r="E44" s="27">
        <f t="shared" si="1"/>
        <v>0.32412327311370881</v>
      </c>
      <c r="F44" s="27">
        <f t="shared" si="1"/>
        <v>0</v>
      </c>
      <c r="G44" s="27">
        <f t="shared" si="1"/>
        <v>0.1126461211477152</v>
      </c>
      <c r="H44" s="27">
        <f t="shared" si="1"/>
        <v>0.1126461211477152</v>
      </c>
      <c r="I44" s="27">
        <f t="shared" si="1"/>
        <v>1.9128586609989374E-2</v>
      </c>
      <c r="J44" s="26">
        <v>406</v>
      </c>
      <c r="K44" s="26">
        <v>305</v>
      </c>
      <c r="L44" s="26">
        <v>0</v>
      </c>
      <c r="M44" s="26">
        <v>106</v>
      </c>
      <c r="N44" s="26">
        <v>106</v>
      </c>
      <c r="O44" s="26">
        <v>18</v>
      </c>
      <c r="T44"/>
      <c r="U44"/>
      <c r="V44"/>
      <c r="W44" s="28"/>
      <c r="X44" s="28"/>
      <c r="Y44" s="28"/>
      <c r="Z44" s="28"/>
    </row>
    <row r="45" spans="1:26" x14ac:dyDescent="0.3">
      <c r="A45" s="8" t="s">
        <v>161</v>
      </c>
      <c r="B45" s="8" t="s">
        <v>162</v>
      </c>
      <c r="C45" s="26">
        <v>98</v>
      </c>
      <c r="D45" s="27">
        <f t="shared" si="1"/>
        <v>0.27551020408163263</v>
      </c>
      <c r="E45" s="27">
        <f t="shared" si="1"/>
        <v>0.25510204081632654</v>
      </c>
      <c r="F45" s="27">
        <f t="shared" si="1"/>
        <v>0</v>
      </c>
      <c r="G45" s="27">
        <f t="shared" si="1"/>
        <v>0.17346938775510204</v>
      </c>
      <c r="H45" s="27">
        <f t="shared" si="1"/>
        <v>0.21428571428571427</v>
      </c>
      <c r="I45" s="27">
        <f t="shared" si="1"/>
        <v>8.1632653061224483E-2</v>
      </c>
      <c r="J45" s="26">
        <v>27</v>
      </c>
      <c r="K45" s="26">
        <v>25</v>
      </c>
      <c r="L45" s="26">
        <v>0</v>
      </c>
      <c r="M45" s="26">
        <v>17</v>
      </c>
      <c r="N45" s="26">
        <v>21</v>
      </c>
      <c r="O45" s="26">
        <v>8</v>
      </c>
      <c r="T45"/>
      <c r="U45"/>
      <c r="V45"/>
      <c r="W45" s="28"/>
      <c r="X45" s="28"/>
      <c r="Y45" s="28"/>
      <c r="Z45" s="28"/>
    </row>
    <row r="46" spans="1:26" x14ac:dyDescent="0.3">
      <c r="A46" s="8" t="s">
        <v>163</v>
      </c>
      <c r="B46" s="8" t="s">
        <v>164</v>
      </c>
      <c r="C46" s="26">
        <v>291</v>
      </c>
      <c r="D46" s="27">
        <f t="shared" si="1"/>
        <v>0.29553264604810997</v>
      </c>
      <c r="E46" s="27">
        <f t="shared" si="1"/>
        <v>0.40206185567010311</v>
      </c>
      <c r="F46" s="27">
        <f t="shared" si="1"/>
        <v>3.7800687285223365E-2</v>
      </c>
      <c r="G46" s="27">
        <f t="shared" si="1"/>
        <v>0.18556701030927836</v>
      </c>
      <c r="H46" s="27">
        <f t="shared" si="1"/>
        <v>7.2164948453608241E-2</v>
      </c>
      <c r="I46" s="27">
        <f t="shared" si="1"/>
        <v>6.8728522336769758E-3</v>
      </c>
      <c r="J46" s="26">
        <v>86</v>
      </c>
      <c r="K46" s="26">
        <v>117</v>
      </c>
      <c r="L46" s="26">
        <v>11</v>
      </c>
      <c r="M46" s="26">
        <v>54</v>
      </c>
      <c r="N46" s="26">
        <v>21</v>
      </c>
      <c r="O46" s="26">
        <v>2</v>
      </c>
      <c r="T46"/>
      <c r="U46"/>
      <c r="V46"/>
      <c r="W46" s="28"/>
      <c r="X46" s="28"/>
      <c r="Y46" s="28"/>
      <c r="Z46" s="28"/>
    </row>
    <row r="47" spans="1:26" x14ac:dyDescent="0.3">
      <c r="A47" s="8" t="s">
        <v>165</v>
      </c>
      <c r="B47" s="8" t="s">
        <v>166</v>
      </c>
      <c r="C47" s="26">
        <v>259</v>
      </c>
      <c r="D47" s="27">
        <f t="shared" si="1"/>
        <v>0.44015444015444016</v>
      </c>
      <c r="E47" s="27">
        <f t="shared" si="1"/>
        <v>0.38223938223938225</v>
      </c>
      <c r="F47" s="27">
        <f t="shared" si="1"/>
        <v>3.8610038610038611E-3</v>
      </c>
      <c r="G47" s="27">
        <f t="shared" si="1"/>
        <v>3.8610038610038609E-2</v>
      </c>
      <c r="H47" s="27">
        <f t="shared" si="1"/>
        <v>0.11969111969111969</v>
      </c>
      <c r="I47" s="27">
        <f t="shared" si="1"/>
        <v>1.5444015444015444E-2</v>
      </c>
      <c r="J47" s="26">
        <v>114</v>
      </c>
      <c r="K47" s="26">
        <v>99</v>
      </c>
      <c r="L47" s="26">
        <v>1</v>
      </c>
      <c r="M47" s="26">
        <v>10</v>
      </c>
      <c r="N47" s="26">
        <v>31</v>
      </c>
      <c r="O47" s="26">
        <v>4</v>
      </c>
      <c r="T47"/>
      <c r="U47"/>
      <c r="V47"/>
      <c r="W47" s="28"/>
      <c r="X47" s="28"/>
      <c r="Y47" s="28"/>
      <c r="Z47" s="28"/>
    </row>
    <row r="48" spans="1:26" x14ac:dyDescent="0.3">
      <c r="A48" s="8" t="s">
        <v>167</v>
      </c>
      <c r="B48" s="8" t="s">
        <v>168</v>
      </c>
      <c r="C48" s="26">
        <v>101</v>
      </c>
      <c r="D48" s="27">
        <f t="shared" si="1"/>
        <v>0.58415841584158412</v>
      </c>
      <c r="E48" s="27">
        <f t="shared" si="1"/>
        <v>0.23762376237623761</v>
      </c>
      <c r="F48" s="27">
        <f t="shared" si="1"/>
        <v>0</v>
      </c>
      <c r="G48" s="27">
        <f t="shared" si="1"/>
        <v>9.9009900990099011E-3</v>
      </c>
      <c r="H48" s="27">
        <f t="shared" si="1"/>
        <v>0.15841584158415842</v>
      </c>
      <c r="I48" s="27">
        <f t="shared" si="1"/>
        <v>9.9009900990099011E-3</v>
      </c>
      <c r="J48" s="26">
        <v>59</v>
      </c>
      <c r="K48" s="26">
        <v>24</v>
      </c>
      <c r="L48" s="26">
        <v>0</v>
      </c>
      <c r="M48" s="26">
        <v>1</v>
      </c>
      <c r="N48" s="26">
        <v>16</v>
      </c>
      <c r="O48" s="26">
        <v>1</v>
      </c>
      <c r="T48"/>
      <c r="U48"/>
      <c r="V48"/>
      <c r="W48" s="28"/>
      <c r="X48" s="28"/>
      <c r="Y48" s="28"/>
      <c r="Z48" s="28"/>
    </row>
    <row r="49" spans="1:26" x14ac:dyDescent="0.3">
      <c r="A49" s="8" t="s">
        <v>169</v>
      </c>
      <c r="B49" s="8" t="s">
        <v>170</v>
      </c>
      <c r="C49" s="26">
        <v>211</v>
      </c>
      <c r="D49" s="27">
        <f t="shared" si="1"/>
        <v>0.45023696682464454</v>
      </c>
      <c r="E49" s="27">
        <f t="shared" si="1"/>
        <v>0.30805687203791471</v>
      </c>
      <c r="F49" s="27">
        <f t="shared" si="1"/>
        <v>0</v>
      </c>
      <c r="G49" s="27">
        <f t="shared" si="1"/>
        <v>0.11848341232227488</v>
      </c>
      <c r="H49" s="27">
        <f t="shared" si="1"/>
        <v>9.004739336492891E-2</v>
      </c>
      <c r="I49" s="27">
        <f t="shared" si="1"/>
        <v>3.3175355450236969E-2</v>
      </c>
      <c r="J49" s="26">
        <v>95</v>
      </c>
      <c r="K49" s="26">
        <v>65</v>
      </c>
      <c r="L49" s="26">
        <v>0</v>
      </c>
      <c r="M49" s="26">
        <v>25</v>
      </c>
      <c r="N49" s="26">
        <v>19</v>
      </c>
      <c r="O49" s="26">
        <v>7</v>
      </c>
      <c r="T49"/>
      <c r="U49"/>
      <c r="V49"/>
      <c r="W49" s="28"/>
      <c r="X49" s="28"/>
      <c r="Y49" s="28"/>
      <c r="Z49" s="28"/>
    </row>
    <row r="50" spans="1:26" x14ac:dyDescent="0.3">
      <c r="A50" s="8" t="s">
        <v>171</v>
      </c>
      <c r="B50" s="8" t="s">
        <v>172</v>
      </c>
      <c r="C50" s="26">
        <v>53</v>
      </c>
      <c r="D50" s="27">
        <f t="shared" si="1"/>
        <v>0.54716981132075471</v>
      </c>
      <c r="E50" s="27">
        <f t="shared" si="1"/>
        <v>0.33962264150943394</v>
      </c>
      <c r="F50" s="27">
        <f t="shared" si="1"/>
        <v>0</v>
      </c>
      <c r="G50" s="27">
        <f t="shared" si="1"/>
        <v>5.6603773584905662E-2</v>
      </c>
      <c r="H50" s="27">
        <f t="shared" si="1"/>
        <v>3.7735849056603772E-2</v>
      </c>
      <c r="I50" s="27">
        <f t="shared" si="1"/>
        <v>1.8867924528301886E-2</v>
      </c>
      <c r="J50" s="26">
        <v>29</v>
      </c>
      <c r="K50" s="26">
        <v>18</v>
      </c>
      <c r="L50" s="26">
        <v>0</v>
      </c>
      <c r="M50" s="26">
        <v>3</v>
      </c>
      <c r="N50" s="26">
        <v>2</v>
      </c>
      <c r="O50" s="26">
        <v>1</v>
      </c>
      <c r="T50"/>
      <c r="U50"/>
      <c r="V50"/>
      <c r="W50" s="28"/>
      <c r="X50" s="28"/>
      <c r="Y50" s="28"/>
      <c r="Z50" s="28"/>
    </row>
    <row r="51" spans="1:26" x14ac:dyDescent="0.3">
      <c r="A51" s="8" t="s">
        <v>173</v>
      </c>
      <c r="B51" s="8" t="s">
        <v>174</v>
      </c>
      <c r="C51" s="26">
        <v>134</v>
      </c>
      <c r="D51" s="27">
        <f t="shared" si="1"/>
        <v>0.47014925373134331</v>
      </c>
      <c r="E51" s="27">
        <f t="shared" si="1"/>
        <v>0.30597014925373134</v>
      </c>
      <c r="F51" s="27">
        <f t="shared" si="1"/>
        <v>0</v>
      </c>
      <c r="G51" s="27">
        <f t="shared" si="1"/>
        <v>6.7164179104477612E-2</v>
      </c>
      <c r="H51" s="27">
        <f t="shared" si="1"/>
        <v>0.13432835820895522</v>
      </c>
      <c r="I51" s="27">
        <f t="shared" si="1"/>
        <v>2.2388059701492536E-2</v>
      </c>
      <c r="J51" s="26">
        <v>63</v>
      </c>
      <c r="K51" s="26">
        <v>41</v>
      </c>
      <c r="L51" s="26">
        <v>0</v>
      </c>
      <c r="M51" s="26">
        <v>9</v>
      </c>
      <c r="N51" s="26">
        <v>18</v>
      </c>
      <c r="O51" s="26">
        <v>3</v>
      </c>
      <c r="T51"/>
      <c r="U51"/>
      <c r="V51"/>
      <c r="W51" s="28"/>
      <c r="X51" s="28"/>
      <c r="Y51" s="28"/>
      <c r="Z51" s="28"/>
    </row>
    <row r="52" spans="1:26" x14ac:dyDescent="0.3">
      <c r="A52" s="8" t="s">
        <v>175</v>
      </c>
      <c r="B52" s="8" t="s">
        <v>176</v>
      </c>
      <c r="C52" s="26" t="s">
        <v>515</v>
      </c>
      <c r="D52" s="27" t="e">
        <f t="shared" si="1"/>
        <v>#VALUE!</v>
      </c>
      <c r="E52" s="27" t="e">
        <f t="shared" si="1"/>
        <v>#VALUE!</v>
      </c>
      <c r="F52" s="27" t="e">
        <f t="shared" si="1"/>
        <v>#VALUE!</v>
      </c>
      <c r="G52" s="27" t="e">
        <f t="shared" si="1"/>
        <v>#VALUE!</v>
      </c>
      <c r="H52" s="27" t="e">
        <f t="shared" si="1"/>
        <v>#VALUE!</v>
      </c>
      <c r="I52" s="27" t="e">
        <f t="shared" si="1"/>
        <v>#VALUE!</v>
      </c>
      <c r="J52" s="26" t="s">
        <v>515</v>
      </c>
      <c r="K52" s="26" t="s">
        <v>515</v>
      </c>
      <c r="L52" s="26" t="s">
        <v>515</v>
      </c>
      <c r="M52" s="26" t="s">
        <v>515</v>
      </c>
      <c r="N52" s="26" t="s">
        <v>515</v>
      </c>
      <c r="O52" s="26" t="s">
        <v>515</v>
      </c>
      <c r="T52"/>
      <c r="U52"/>
      <c r="V52"/>
      <c r="W52" s="28"/>
      <c r="X52" s="28"/>
      <c r="Y52" s="28"/>
      <c r="Z52" s="28"/>
    </row>
    <row r="53" spans="1:26" x14ac:dyDescent="0.3">
      <c r="A53" s="8" t="s">
        <v>177</v>
      </c>
      <c r="B53" s="8" t="s">
        <v>178</v>
      </c>
      <c r="C53" s="26">
        <v>401</v>
      </c>
      <c r="D53" s="27">
        <f t="shared" si="1"/>
        <v>0.41895261845386533</v>
      </c>
      <c r="E53" s="27">
        <f t="shared" si="1"/>
        <v>0.29925187032418954</v>
      </c>
      <c r="F53" s="27">
        <f t="shared" si="1"/>
        <v>2.4937655860349127E-3</v>
      </c>
      <c r="G53" s="27">
        <f t="shared" si="1"/>
        <v>8.4788029925187039E-2</v>
      </c>
      <c r="H53" s="27">
        <f t="shared" si="1"/>
        <v>0.16708229426433915</v>
      </c>
      <c r="I53" s="27">
        <f t="shared" si="1"/>
        <v>2.7431421446384038E-2</v>
      </c>
      <c r="J53" s="26">
        <v>168</v>
      </c>
      <c r="K53" s="26">
        <v>120</v>
      </c>
      <c r="L53" s="26">
        <v>1</v>
      </c>
      <c r="M53" s="26">
        <v>34</v>
      </c>
      <c r="N53" s="26">
        <v>67</v>
      </c>
      <c r="O53" s="26">
        <v>11</v>
      </c>
      <c r="T53"/>
      <c r="U53"/>
      <c r="V53"/>
      <c r="W53" s="28"/>
      <c r="X53" s="28"/>
      <c r="Y53" s="28"/>
      <c r="Z53" s="28"/>
    </row>
    <row r="54" spans="1:26" x14ac:dyDescent="0.3">
      <c r="A54" s="8" t="s">
        <v>179</v>
      </c>
      <c r="B54" s="8" t="s">
        <v>180</v>
      </c>
      <c r="C54" s="26" t="s">
        <v>515</v>
      </c>
      <c r="D54" s="27" t="e">
        <f t="shared" si="1"/>
        <v>#VALUE!</v>
      </c>
      <c r="E54" s="27" t="e">
        <f t="shared" si="1"/>
        <v>#VALUE!</v>
      </c>
      <c r="F54" s="27" t="e">
        <f t="shared" si="1"/>
        <v>#VALUE!</v>
      </c>
      <c r="G54" s="27" t="e">
        <f t="shared" si="1"/>
        <v>#VALUE!</v>
      </c>
      <c r="H54" s="27" t="e">
        <f t="shared" si="1"/>
        <v>#VALUE!</v>
      </c>
      <c r="I54" s="27" t="e">
        <f t="shared" si="1"/>
        <v>#VALUE!</v>
      </c>
      <c r="J54" s="26" t="s">
        <v>515</v>
      </c>
      <c r="K54" s="26" t="s">
        <v>515</v>
      </c>
      <c r="L54" s="26" t="s">
        <v>515</v>
      </c>
      <c r="M54" s="26" t="s">
        <v>515</v>
      </c>
      <c r="N54" s="26" t="s">
        <v>515</v>
      </c>
      <c r="O54" s="26" t="s">
        <v>515</v>
      </c>
      <c r="T54"/>
      <c r="U54"/>
      <c r="V54"/>
      <c r="W54" s="28"/>
      <c r="X54" s="28"/>
      <c r="Y54" s="28"/>
      <c r="Z54" s="28"/>
    </row>
    <row r="55" spans="1:26" x14ac:dyDescent="0.3">
      <c r="A55" s="8" t="s">
        <v>525</v>
      </c>
      <c r="B55" s="8" t="s">
        <v>337</v>
      </c>
      <c r="C55" s="26">
        <v>16279</v>
      </c>
      <c r="D55" s="27">
        <f t="shared" si="1"/>
        <v>0.2611954051231648</v>
      </c>
      <c r="E55" s="27">
        <f t="shared" si="1"/>
        <v>0.30210700903003868</v>
      </c>
      <c r="F55" s="27">
        <f t="shared" si="1"/>
        <v>7.985748510350759E-3</v>
      </c>
      <c r="G55" s="27">
        <f t="shared" si="1"/>
        <v>0.22900669574298174</v>
      </c>
      <c r="H55" s="27">
        <f t="shared" si="1"/>
        <v>0.18440936175440753</v>
      </c>
      <c r="I55" s="27">
        <f t="shared" si="1"/>
        <v>1.5295779839056453E-2</v>
      </c>
      <c r="J55" s="26">
        <v>4252</v>
      </c>
      <c r="K55" s="26">
        <v>4918</v>
      </c>
      <c r="L55" s="26">
        <v>130</v>
      </c>
      <c r="M55" s="26">
        <v>3728</v>
      </c>
      <c r="N55" s="26">
        <v>3002</v>
      </c>
      <c r="O55" s="26">
        <v>249</v>
      </c>
      <c r="T55"/>
      <c r="U55"/>
      <c r="V55"/>
      <c r="W55" s="28"/>
      <c r="X55" s="28"/>
      <c r="Y55" s="28"/>
      <c r="Z55" s="28"/>
    </row>
    <row r="56" spans="1:26" x14ac:dyDescent="0.3">
      <c r="A56" s="8" t="s">
        <v>181</v>
      </c>
      <c r="B56" s="8" t="s">
        <v>182</v>
      </c>
      <c r="C56" s="26">
        <v>56</v>
      </c>
      <c r="D56" s="27">
        <f t="shared" si="1"/>
        <v>0.16071428571428573</v>
      </c>
      <c r="E56" s="27">
        <f t="shared" si="1"/>
        <v>7.1428571428571425E-2</v>
      </c>
      <c r="F56" s="27">
        <f t="shared" si="1"/>
        <v>0</v>
      </c>
      <c r="G56" s="27">
        <f t="shared" si="1"/>
        <v>3.5714285714285712E-2</v>
      </c>
      <c r="H56" s="27">
        <f t="shared" si="1"/>
        <v>0.6428571428571429</v>
      </c>
      <c r="I56" s="27">
        <f t="shared" si="1"/>
        <v>8.9285714285714288E-2</v>
      </c>
      <c r="J56" s="26">
        <v>9</v>
      </c>
      <c r="K56" s="26">
        <v>4</v>
      </c>
      <c r="L56" s="26">
        <v>0</v>
      </c>
      <c r="M56" s="26">
        <v>2</v>
      </c>
      <c r="N56" s="26">
        <v>36</v>
      </c>
      <c r="O56" s="26">
        <v>5</v>
      </c>
      <c r="T56"/>
      <c r="U56"/>
      <c r="V56"/>
      <c r="W56" s="28"/>
      <c r="X56" s="28"/>
      <c r="Y56" s="28"/>
      <c r="Z56" s="28"/>
    </row>
    <row r="57" spans="1:26" x14ac:dyDescent="0.3">
      <c r="A57" s="8" t="s">
        <v>183</v>
      </c>
      <c r="B57" s="8" t="s">
        <v>184</v>
      </c>
      <c r="C57" s="26">
        <v>257</v>
      </c>
      <c r="D57" s="27">
        <f t="shared" si="1"/>
        <v>0.35019455252918286</v>
      </c>
      <c r="E57" s="27">
        <f t="shared" si="1"/>
        <v>0.25291828793774318</v>
      </c>
      <c r="F57" s="27">
        <f t="shared" si="1"/>
        <v>7.7821011673151752E-3</v>
      </c>
      <c r="G57" s="27">
        <f t="shared" si="1"/>
        <v>0.22568093385214008</v>
      </c>
      <c r="H57" s="27">
        <f t="shared" si="1"/>
        <v>0.13229571984435798</v>
      </c>
      <c r="I57" s="27">
        <f t="shared" si="1"/>
        <v>3.1128404669260701E-2</v>
      </c>
      <c r="J57" s="26">
        <v>90</v>
      </c>
      <c r="K57" s="26">
        <v>65</v>
      </c>
      <c r="L57" s="26">
        <v>2</v>
      </c>
      <c r="M57" s="26">
        <v>58</v>
      </c>
      <c r="N57" s="26">
        <v>34</v>
      </c>
      <c r="O57" s="26">
        <v>8</v>
      </c>
      <c r="T57"/>
      <c r="U57"/>
      <c r="V57"/>
      <c r="W57" s="28"/>
      <c r="X57" s="28"/>
      <c r="Y57" s="28"/>
      <c r="Z57" s="28"/>
    </row>
    <row r="58" spans="1:26" x14ac:dyDescent="0.3">
      <c r="A58" s="8" t="s">
        <v>185</v>
      </c>
      <c r="B58" s="8" t="s">
        <v>186</v>
      </c>
      <c r="C58" s="26" t="s">
        <v>515</v>
      </c>
      <c r="D58" s="27" t="e">
        <f t="shared" si="1"/>
        <v>#VALUE!</v>
      </c>
      <c r="E58" s="27" t="e">
        <f t="shared" si="1"/>
        <v>#VALUE!</v>
      </c>
      <c r="F58" s="27" t="e">
        <f t="shared" si="1"/>
        <v>#VALUE!</v>
      </c>
      <c r="G58" s="27" t="e">
        <f t="shared" si="1"/>
        <v>#VALUE!</v>
      </c>
      <c r="H58" s="27" t="e">
        <f t="shared" si="1"/>
        <v>#VALUE!</v>
      </c>
      <c r="I58" s="27" t="e">
        <f t="shared" si="1"/>
        <v>#VALUE!</v>
      </c>
      <c r="J58" s="26" t="s">
        <v>515</v>
      </c>
      <c r="K58" s="26" t="s">
        <v>515</v>
      </c>
      <c r="L58" s="26" t="s">
        <v>515</v>
      </c>
      <c r="M58" s="26" t="s">
        <v>515</v>
      </c>
      <c r="N58" s="26" t="s">
        <v>515</v>
      </c>
      <c r="O58" s="26" t="s">
        <v>515</v>
      </c>
      <c r="T58"/>
      <c r="U58"/>
      <c r="V58"/>
      <c r="W58" s="28"/>
      <c r="X58" s="28"/>
      <c r="Y58" s="28"/>
      <c r="Z58" s="28"/>
    </row>
    <row r="59" spans="1:26" x14ac:dyDescent="0.3">
      <c r="A59" s="8" t="s">
        <v>187</v>
      </c>
      <c r="B59" s="8" t="s">
        <v>188</v>
      </c>
      <c r="C59" s="26">
        <v>115</v>
      </c>
      <c r="D59" s="27">
        <f t="shared" si="1"/>
        <v>0.44347826086956521</v>
      </c>
      <c r="E59" s="27">
        <f t="shared" si="1"/>
        <v>0.20869565217391303</v>
      </c>
      <c r="F59" s="27">
        <f t="shared" si="1"/>
        <v>0</v>
      </c>
      <c r="G59" s="27">
        <f t="shared" si="1"/>
        <v>0.15652173913043479</v>
      </c>
      <c r="H59" s="27">
        <f t="shared" si="1"/>
        <v>0.15652173913043479</v>
      </c>
      <c r="I59" s="27">
        <f t="shared" si="1"/>
        <v>3.4782608695652174E-2</v>
      </c>
      <c r="J59" s="26">
        <v>51</v>
      </c>
      <c r="K59" s="26">
        <v>24</v>
      </c>
      <c r="L59" s="26">
        <v>0</v>
      </c>
      <c r="M59" s="26">
        <v>18</v>
      </c>
      <c r="N59" s="26">
        <v>18</v>
      </c>
      <c r="O59" s="26">
        <v>4</v>
      </c>
      <c r="T59"/>
      <c r="U59"/>
      <c r="V59"/>
      <c r="W59" s="28"/>
      <c r="X59" s="28"/>
      <c r="Y59" s="28"/>
      <c r="Z59" s="28"/>
    </row>
    <row r="60" spans="1:26" x14ac:dyDescent="0.3">
      <c r="A60" s="8" t="s">
        <v>189</v>
      </c>
      <c r="B60" s="8" t="s">
        <v>190</v>
      </c>
      <c r="C60" s="26">
        <v>103</v>
      </c>
      <c r="D60" s="27"/>
      <c r="E60" s="27"/>
      <c r="F60" s="27"/>
      <c r="G60" s="27"/>
      <c r="H60" s="27"/>
      <c r="I60" s="27"/>
      <c r="J60" s="26">
        <v>39</v>
      </c>
      <c r="K60" s="26">
        <v>42</v>
      </c>
      <c r="L60" s="26">
        <v>1</v>
      </c>
      <c r="M60" s="26">
        <v>6</v>
      </c>
      <c r="N60" s="26">
        <v>14</v>
      </c>
      <c r="O60" s="26">
        <v>1</v>
      </c>
      <c r="T60"/>
      <c r="U60"/>
      <c r="V60"/>
      <c r="W60" s="28"/>
      <c r="X60" s="28"/>
      <c r="Y60" s="28"/>
      <c r="Z60" s="28"/>
    </row>
    <row r="61" spans="1:26" x14ac:dyDescent="0.3">
      <c r="A61" s="8" t="s">
        <v>191</v>
      </c>
      <c r="B61" s="8" t="s">
        <v>192</v>
      </c>
      <c r="C61" s="26">
        <v>99</v>
      </c>
      <c r="D61" s="27">
        <f t="shared" ref="D61:I62" si="2">J61/$C61</f>
        <v>0.5252525252525253</v>
      </c>
      <c r="E61" s="27">
        <f t="shared" si="2"/>
        <v>0.28282828282828282</v>
      </c>
      <c r="F61" s="27">
        <f t="shared" si="2"/>
        <v>0</v>
      </c>
      <c r="G61" s="27">
        <f t="shared" si="2"/>
        <v>0.1111111111111111</v>
      </c>
      <c r="H61" s="27">
        <f t="shared" si="2"/>
        <v>8.0808080808080815E-2</v>
      </c>
      <c r="I61" s="27">
        <f t="shared" si="2"/>
        <v>0</v>
      </c>
      <c r="J61" s="26">
        <v>52</v>
      </c>
      <c r="K61" s="26">
        <v>28</v>
      </c>
      <c r="L61" s="26">
        <v>0</v>
      </c>
      <c r="M61" s="26">
        <v>11</v>
      </c>
      <c r="N61" s="26">
        <v>8</v>
      </c>
      <c r="O61" s="26">
        <v>0</v>
      </c>
      <c r="T61"/>
      <c r="U61"/>
      <c r="V61"/>
      <c r="W61" s="28"/>
      <c r="X61" s="28"/>
      <c r="Y61" s="28"/>
      <c r="Z61" s="28"/>
    </row>
    <row r="62" spans="1:26" x14ac:dyDescent="0.3">
      <c r="A62" s="8" t="s">
        <v>193</v>
      </c>
      <c r="B62" s="8" t="s">
        <v>194</v>
      </c>
      <c r="C62" s="26">
        <v>61</v>
      </c>
      <c r="D62" s="27">
        <f t="shared" si="2"/>
        <v>0.45901639344262296</v>
      </c>
      <c r="E62" s="27">
        <f t="shared" si="2"/>
        <v>0.31147540983606559</v>
      </c>
      <c r="F62" s="27">
        <f t="shared" si="2"/>
        <v>0</v>
      </c>
      <c r="G62" s="27">
        <f t="shared" si="2"/>
        <v>1.6393442622950821E-2</v>
      </c>
      <c r="H62" s="27">
        <f t="shared" si="2"/>
        <v>0.19672131147540983</v>
      </c>
      <c r="I62" s="27">
        <f t="shared" si="2"/>
        <v>1.6393442622950821E-2</v>
      </c>
      <c r="J62" s="26">
        <v>28</v>
      </c>
      <c r="K62" s="26">
        <v>19</v>
      </c>
      <c r="L62" s="26">
        <v>0</v>
      </c>
      <c r="M62" s="26">
        <v>1</v>
      </c>
      <c r="N62" s="26">
        <v>12</v>
      </c>
      <c r="O62" s="26">
        <v>1</v>
      </c>
      <c r="T62"/>
      <c r="U62"/>
      <c r="V62"/>
      <c r="W62" s="28"/>
      <c r="X62" s="28"/>
      <c r="Y62" s="28"/>
      <c r="Z62" s="28"/>
    </row>
    <row r="63" spans="1:26" x14ac:dyDescent="0.3">
      <c r="A63" s="8" t="s">
        <v>195</v>
      </c>
      <c r="B63" s="8" t="s">
        <v>196</v>
      </c>
      <c r="C63" s="26">
        <v>356</v>
      </c>
      <c r="D63" s="27"/>
      <c r="E63" s="27"/>
      <c r="F63" s="27"/>
      <c r="G63" s="27"/>
      <c r="H63" s="27"/>
      <c r="I63" s="27"/>
      <c r="J63" s="26">
        <v>163</v>
      </c>
      <c r="K63" s="26">
        <v>130</v>
      </c>
      <c r="L63" s="26">
        <v>2</v>
      </c>
      <c r="M63" s="26">
        <v>21</v>
      </c>
      <c r="N63" s="26">
        <v>35</v>
      </c>
      <c r="O63" s="26">
        <v>5</v>
      </c>
      <c r="T63"/>
      <c r="U63"/>
      <c r="V63"/>
      <c r="W63" s="28"/>
      <c r="X63" s="28"/>
      <c r="Y63" s="28"/>
      <c r="Z63" s="28"/>
    </row>
    <row r="64" spans="1:26" x14ac:dyDescent="0.3">
      <c r="A64" s="8" t="s">
        <v>197</v>
      </c>
      <c r="B64" s="8" t="s">
        <v>198</v>
      </c>
      <c r="C64" s="26">
        <v>1160</v>
      </c>
      <c r="D64" s="27">
        <f t="shared" ref="D64:I65" si="3">J64/$C64</f>
        <v>0.44913793103448274</v>
      </c>
      <c r="E64" s="27">
        <f t="shared" si="3"/>
        <v>0.33362068965517239</v>
      </c>
      <c r="F64" s="27">
        <f t="shared" si="3"/>
        <v>7.7586206896551723E-3</v>
      </c>
      <c r="G64" s="27">
        <f t="shared" si="3"/>
        <v>0.11724137931034483</v>
      </c>
      <c r="H64" s="27">
        <f t="shared" si="3"/>
        <v>7.844827586206897E-2</v>
      </c>
      <c r="I64" s="27">
        <f t="shared" si="3"/>
        <v>1.3793103448275862E-2</v>
      </c>
      <c r="J64" s="26">
        <v>521</v>
      </c>
      <c r="K64" s="26">
        <v>387</v>
      </c>
      <c r="L64" s="26">
        <v>9</v>
      </c>
      <c r="M64" s="26">
        <v>136</v>
      </c>
      <c r="N64" s="26">
        <v>91</v>
      </c>
      <c r="O64" s="26">
        <v>16</v>
      </c>
      <c r="T64"/>
      <c r="U64"/>
      <c r="V64"/>
      <c r="W64" s="28"/>
      <c r="X64" s="28"/>
      <c r="Y64" s="28"/>
      <c r="Z64" s="28"/>
    </row>
    <row r="65" spans="1:26" x14ac:dyDescent="0.3">
      <c r="A65" s="8" t="s">
        <v>199</v>
      </c>
      <c r="B65" s="8" t="s">
        <v>200</v>
      </c>
      <c r="C65" s="26">
        <v>56</v>
      </c>
      <c r="D65" s="27">
        <f t="shared" si="3"/>
        <v>0.35714285714285715</v>
      </c>
      <c r="E65" s="27">
        <f t="shared" si="3"/>
        <v>0.25</v>
      </c>
      <c r="F65" s="27">
        <f t="shared" si="3"/>
        <v>0</v>
      </c>
      <c r="G65" s="27">
        <f t="shared" si="3"/>
        <v>7.1428571428571425E-2</v>
      </c>
      <c r="H65" s="27">
        <f t="shared" si="3"/>
        <v>0.23214285714285715</v>
      </c>
      <c r="I65" s="27">
        <f t="shared" si="3"/>
        <v>8.9285714285714288E-2</v>
      </c>
      <c r="J65" s="26">
        <v>20</v>
      </c>
      <c r="K65" s="26">
        <v>14</v>
      </c>
      <c r="L65" s="26">
        <v>0</v>
      </c>
      <c r="M65" s="26">
        <v>4</v>
      </c>
      <c r="N65" s="26">
        <v>13</v>
      </c>
      <c r="O65" s="26">
        <v>5</v>
      </c>
      <c r="T65"/>
      <c r="U65"/>
      <c r="V65"/>
      <c r="W65" s="28"/>
      <c r="X65" s="28"/>
      <c r="Y65" s="28"/>
      <c r="Z65" s="28"/>
    </row>
    <row r="66" spans="1:26" x14ac:dyDescent="0.3">
      <c r="A66" s="8" t="s">
        <v>201</v>
      </c>
      <c r="B66" s="8" t="s">
        <v>202</v>
      </c>
      <c r="C66" s="26">
        <v>245</v>
      </c>
      <c r="D66" s="27"/>
      <c r="E66" s="27"/>
      <c r="F66" s="27"/>
      <c r="G66" s="27"/>
      <c r="H66" s="27"/>
      <c r="I66" s="27"/>
      <c r="J66" s="26">
        <v>100</v>
      </c>
      <c r="K66" s="26">
        <v>82</v>
      </c>
      <c r="L66" s="26">
        <v>1</v>
      </c>
      <c r="M66" s="26">
        <v>32</v>
      </c>
      <c r="N66" s="26">
        <v>26</v>
      </c>
      <c r="O66" s="26">
        <v>4</v>
      </c>
      <c r="T66"/>
      <c r="U66"/>
      <c r="V66"/>
      <c r="W66" s="28"/>
      <c r="X66" s="28"/>
      <c r="Y66" s="28"/>
      <c r="Z66" s="28"/>
    </row>
    <row r="67" spans="1:26" x14ac:dyDescent="0.3">
      <c r="A67" s="8" t="s">
        <v>203</v>
      </c>
      <c r="B67" s="8" t="s">
        <v>204</v>
      </c>
      <c r="C67" s="26">
        <v>652</v>
      </c>
      <c r="D67" s="27">
        <f t="shared" ref="D67:I69" si="4">J67/$C67</f>
        <v>0.40490797546012269</v>
      </c>
      <c r="E67" s="27">
        <f t="shared" si="4"/>
        <v>0.33128834355828218</v>
      </c>
      <c r="F67" s="27">
        <f t="shared" si="4"/>
        <v>1.5337423312883436E-3</v>
      </c>
      <c r="G67" s="27">
        <f t="shared" si="4"/>
        <v>8.5889570552147243E-2</v>
      </c>
      <c r="H67" s="27">
        <f t="shared" si="4"/>
        <v>0.16411042944785276</v>
      </c>
      <c r="I67" s="27">
        <f t="shared" si="4"/>
        <v>1.2269938650306749E-2</v>
      </c>
      <c r="J67" s="26">
        <v>264</v>
      </c>
      <c r="K67" s="26">
        <v>216</v>
      </c>
      <c r="L67" s="26">
        <v>1</v>
      </c>
      <c r="M67" s="26">
        <v>56</v>
      </c>
      <c r="N67" s="26">
        <v>107</v>
      </c>
      <c r="O67" s="26">
        <v>8</v>
      </c>
      <c r="T67"/>
      <c r="U67"/>
      <c r="V67"/>
      <c r="W67" s="28"/>
      <c r="X67" s="28"/>
      <c r="Y67" s="28"/>
      <c r="Z67" s="28"/>
    </row>
    <row r="68" spans="1:26" x14ac:dyDescent="0.3">
      <c r="A68" s="8" t="s">
        <v>205</v>
      </c>
      <c r="B68" s="8" t="s">
        <v>206</v>
      </c>
      <c r="C68" s="26">
        <v>501</v>
      </c>
      <c r="D68" s="27">
        <f t="shared" si="4"/>
        <v>0.48303393213572854</v>
      </c>
      <c r="E68" s="27">
        <f t="shared" si="4"/>
        <v>0.26946107784431139</v>
      </c>
      <c r="F68" s="27">
        <f t="shared" si="4"/>
        <v>1.996007984031936E-3</v>
      </c>
      <c r="G68" s="27">
        <f t="shared" si="4"/>
        <v>0.15568862275449102</v>
      </c>
      <c r="H68" s="27">
        <f t="shared" si="4"/>
        <v>7.3852295409181631E-2</v>
      </c>
      <c r="I68" s="27">
        <f t="shared" si="4"/>
        <v>1.5968063872255488E-2</v>
      </c>
      <c r="J68" s="26">
        <v>242</v>
      </c>
      <c r="K68" s="26">
        <v>135</v>
      </c>
      <c r="L68" s="26">
        <v>1</v>
      </c>
      <c r="M68" s="26">
        <v>78</v>
      </c>
      <c r="N68" s="26">
        <v>37</v>
      </c>
      <c r="O68" s="26">
        <v>8</v>
      </c>
      <c r="T68"/>
      <c r="U68"/>
      <c r="V68"/>
      <c r="W68" s="28"/>
      <c r="X68" s="28"/>
      <c r="Y68" s="28"/>
      <c r="Z68" s="28"/>
    </row>
    <row r="69" spans="1:26" x14ac:dyDescent="0.3">
      <c r="A69" s="8" t="s">
        <v>207</v>
      </c>
      <c r="B69" s="8" t="s">
        <v>208</v>
      </c>
      <c r="C69" s="26" t="s">
        <v>515</v>
      </c>
      <c r="D69" s="27" t="e">
        <f t="shared" si="4"/>
        <v>#VALUE!</v>
      </c>
      <c r="E69" s="27" t="e">
        <f t="shared" si="4"/>
        <v>#VALUE!</v>
      </c>
      <c r="F69" s="27" t="e">
        <f t="shared" si="4"/>
        <v>#VALUE!</v>
      </c>
      <c r="G69" s="27" t="e">
        <f t="shared" si="4"/>
        <v>#VALUE!</v>
      </c>
      <c r="H69" s="27" t="e">
        <f t="shared" si="4"/>
        <v>#VALUE!</v>
      </c>
      <c r="I69" s="27" t="e">
        <f t="shared" si="4"/>
        <v>#VALUE!</v>
      </c>
      <c r="J69" s="26" t="s">
        <v>515</v>
      </c>
      <c r="K69" s="26" t="s">
        <v>515</v>
      </c>
      <c r="L69" s="26" t="s">
        <v>515</v>
      </c>
      <c r="M69" s="26" t="s">
        <v>515</v>
      </c>
      <c r="N69" s="26" t="s">
        <v>515</v>
      </c>
      <c r="O69" s="26" t="s">
        <v>515</v>
      </c>
      <c r="T69"/>
      <c r="U69"/>
      <c r="V69"/>
      <c r="W69" s="28"/>
      <c r="X69" s="28"/>
      <c r="Y69" s="28"/>
      <c r="Z69" s="28"/>
    </row>
    <row r="70" spans="1:26" x14ac:dyDescent="0.3">
      <c r="A70" s="8" t="s">
        <v>209</v>
      </c>
      <c r="B70" s="8" t="s">
        <v>210</v>
      </c>
      <c r="C70" s="26">
        <v>877</v>
      </c>
      <c r="D70" s="27"/>
      <c r="E70" s="27"/>
      <c r="F70" s="27"/>
      <c r="G70" s="27"/>
      <c r="H70" s="27"/>
      <c r="I70" s="27"/>
      <c r="J70" s="26">
        <v>479</v>
      </c>
      <c r="K70" s="26">
        <v>222</v>
      </c>
      <c r="L70" s="26">
        <v>1</v>
      </c>
      <c r="M70" s="26">
        <v>88</v>
      </c>
      <c r="N70" s="26">
        <v>74</v>
      </c>
      <c r="O70" s="26">
        <v>13</v>
      </c>
      <c r="T70"/>
      <c r="U70"/>
      <c r="V70"/>
      <c r="W70" s="28"/>
      <c r="X70" s="28"/>
      <c r="Y70" s="28"/>
      <c r="Z70" s="28"/>
    </row>
    <row r="71" spans="1:26" x14ac:dyDescent="0.3">
      <c r="A71" s="8" t="s">
        <v>211</v>
      </c>
      <c r="B71" s="8" t="s">
        <v>212</v>
      </c>
      <c r="C71" s="26">
        <v>209</v>
      </c>
      <c r="D71" s="27"/>
      <c r="E71" s="27"/>
      <c r="F71" s="27"/>
      <c r="G71" s="27"/>
      <c r="H71" s="27"/>
      <c r="I71" s="27"/>
      <c r="J71" s="26">
        <v>93</v>
      </c>
      <c r="K71" s="26">
        <v>79</v>
      </c>
      <c r="L71" s="26">
        <v>0</v>
      </c>
      <c r="M71" s="26">
        <v>6</v>
      </c>
      <c r="N71" s="26">
        <v>25</v>
      </c>
      <c r="O71" s="26">
        <v>6</v>
      </c>
      <c r="T71"/>
      <c r="U71"/>
      <c r="V71"/>
      <c r="W71" s="28"/>
      <c r="X71" s="28"/>
      <c r="Y71" s="28"/>
      <c r="Z71" s="28"/>
    </row>
    <row r="72" spans="1:26" x14ac:dyDescent="0.3">
      <c r="A72" s="8" t="s">
        <v>213</v>
      </c>
      <c r="B72" s="8" t="s">
        <v>214</v>
      </c>
      <c r="C72" s="26" t="s">
        <v>515</v>
      </c>
      <c r="D72" s="27" t="e">
        <f t="shared" ref="D72:I94" si="5">J72/$C72</f>
        <v>#VALUE!</v>
      </c>
      <c r="E72" s="27" t="e">
        <f t="shared" si="5"/>
        <v>#VALUE!</v>
      </c>
      <c r="F72" s="27" t="e">
        <f t="shared" si="5"/>
        <v>#VALUE!</v>
      </c>
      <c r="G72" s="27" t="e">
        <f t="shared" si="5"/>
        <v>#VALUE!</v>
      </c>
      <c r="H72" s="27" t="e">
        <f t="shared" si="5"/>
        <v>#VALUE!</v>
      </c>
      <c r="I72" s="27" t="e">
        <f t="shared" si="5"/>
        <v>#VALUE!</v>
      </c>
      <c r="J72" s="26" t="s">
        <v>515</v>
      </c>
      <c r="K72" s="26" t="s">
        <v>515</v>
      </c>
      <c r="L72" s="26" t="s">
        <v>515</v>
      </c>
      <c r="M72" s="26" t="s">
        <v>515</v>
      </c>
      <c r="N72" s="26" t="s">
        <v>515</v>
      </c>
      <c r="O72" s="26" t="s">
        <v>515</v>
      </c>
      <c r="T72"/>
      <c r="U72"/>
      <c r="V72"/>
      <c r="W72" s="28"/>
      <c r="X72" s="28"/>
      <c r="Y72" s="28"/>
      <c r="Z72" s="28"/>
    </row>
    <row r="73" spans="1:26" x14ac:dyDescent="0.3">
      <c r="A73" s="8" t="s">
        <v>215</v>
      </c>
      <c r="B73" s="8" t="s">
        <v>216</v>
      </c>
      <c r="C73" s="26">
        <v>641</v>
      </c>
      <c r="D73" s="27">
        <f t="shared" si="5"/>
        <v>0.39937597503900157</v>
      </c>
      <c r="E73" s="27">
        <f t="shared" si="5"/>
        <v>0.29953198127925118</v>
      </c>
      <c r="F73" s="27">
        <f t="shared" si="5"/>
        <v>1.5600624024960999E-3</v>
      </c>
      <c r="G73" s="27">
        <f t="shared" si="5"/>
        <v>0.11700468018720749</v>
      </c>
      <c r="H73" s="27">
        <f t="shared" si="5"/>
        <v>0.16224648985959439</v>
      </c>
      <c r="I73" s="27">
        <f t="shared" si="5"/>
        <v>2.0280811232449299E-2</v>
      </c>
      <c r="J73" s="26">
        <v>256</v>
      </c>
      <c r="K73" s="26">
        <v>192</v>
      </c>
      <c r="L73" s="26">
        <v>1</v>
      </c>
      <c r="M73" s="26">
        <v>75</v>
      </c>
      <c r="N73" s="26">
        <v>104</v>
      </c>
      <c r="O73" s="26">
        <v>13</v>
      </c>
      <c r="T73"/>
      <c r="U73"/>
      <c r="V73"/>
      <c r="W73" s="28"/>
      <c r="X73" s="28"/>
      <c r="Y73" s="28"/>
      <c r="Z73" s="28"/>
    </row>
    <row r="74" spans="1:26" x14ac:dyDescent="0.3">
      <c r="A74" s="8" t="s">
        <v>217</v>
      </c>
      <c r="B74" s="8" t="s">
        <v>218</v>
      </c>
      <c r="C74" s="26">
        <v>255</v>
      </c>
      <c r="D74" s="27">
        <f t="shared" si="5"/>
        <v>0.47450980392156861</v>
      </c>
      <c r="E74" s="27">
        <f t="shared" si="5"/>
        <v>0.30588235294117649</v>
      </c>
      <c r="F74" s="27">
        <f t="shared" si="5"/>
        <v>0</v>
      </c>
      <c r="G74" s="27">
        <f t="shared" si="5"/>
        <v>6.2745098039215685E-2</v>
      </c>
      <c r="H74" s="27">
        <f t="shared" si="5"/>
        <v>0.12549019607843137</v>
      </c>
      <c r="I74" s="27">
        <f t="shared" si="5"/>
        <v>3.1372549019607843E-2</v>
      </c>
      <c r="J74" s="26">
        <v>121</v>
      </c>
      <c r="K74" s="26">
        <v>78</v>
      </c>
      <c r="L74" s="26">
        <v>0</v>
      </c>
      <c r="M74" s="26">
        <v>16</v>
      </c>
      <c r="N74" s="26">
        <v>32</v>
      </c>
      <c r="O74" s="26">
        <v>8</v>
      </c>
      <c r="T74"/>
      <c r="U74"/>
      <c r="V74"/>
      <c r="W74" s="28"/>
      <c r="X74" s="28"/>
      <c r="Y74" s="28"/>
      <c r="Z74" s="28"/>
    </row>
    <row r="75" spans="1:26" x14ac:dyDescent="0.3">
      <c r="A75" s="8" t="s">
        <v>219</v>
      </c>
      <c r="B75" s="8" t="s">
        <v>220</v>
      </c>
      <c r="C75" s="26">
        <v>217</v>
      </c>
      <c r="D75" s="27">
        <f t="shared" si="5"/>
        <v>0.35944700460829493</v>
      </c>
      <c r="E75" s="27">
        <f t="shared" si="5"/>
        <v>0.2857142857142857</v>
      </c>
      <c r="F75" s="27">
        <f t="shared" si="5"/>
        <v>4.608294930875576E-3</v>
      </c>
      <c r="G75" s="27">
        <f t="shared" si="5"/>
        <v>0.19354838709677419</v>
      </c>
      <c r="H75" s="27">
        <f t="shared" si="5"/>
        <v>0.14746543778801843</v>
      </c>
      <c r="I75" s="27">
        <f t="shared" si="5"/>
        <v>9.2165898617511521E-3</v>
      </c>
      <c r="J75" s="26">
        <v>78</v>
      </c>
      <c r="K75" s="26">
        <v>62</v>
      </c>
      <c r="L75" s="26">
        <v>1</v>
      </c>
      <c r="M75" s="26">
        <v>42</v>
      </c>
      <c r="N75" s="26">
        <v>32</v>
      </c>
      <c r="O75" s="26">
        <v>2</v>
      </c>
      <c r="T75"/>
      <c r="U75"/>
      <c r="V75"/>
      <c r="W75" s="28"/>
      <c r="X75" s="28"/>
      <c r="Y75" s="28"/>
      <c r="Z75" s="28"/>
    </row>
    <row r="76" spans="1:26" x14ac:dyDescent="0.3">
      <c r="A76" s="8" t="s">
        <v>221</v>
      </c>
      <c r="B76" s="8" t="s">
        <v>222</v>
      </c>
      <c r="C76" s="26">
        <v>138</v>
      </c>
      <c r="D76" s="27">
        <f t="shared" si="5"/>
        <v>0.39855072463768115</v>
      </c>
      <c r="E76" s="27">
        <f t="shared" si="5"/>
        <v>0.43478260869565216</v>
      </c>
      <c r="F76" s="27">
        <f t="shared" si="5"/>
        <v>0</v>
      </c>
      <c r="G76" s="27">
        <f t="shared" si="5"/>
        <v>2.1739130434782608E-2</v>
      </c>
      <c r="H76" s="27">
        <f t="shared" si="5"/>
        <v>0.10869565217391304</v>
      </c>
      <c r="I76" s="27">
        <f t="shared" si="5"/>
        <v>3.6231884057971016E-2</v>
      </c>
      <c r="J76" s="26">
        <v>55</v>
      </c>
      <c r="K76" s="26">
        <v>60</v>
      </c>
      <c r="L76" s="26">
        <v>0</v>
      </c>
      <c r="M76" s="26">
        <v>3</v>
      </c>
      <c r="N76" s="26">
        <v>15</v>
      </c>
      <c r="O76" s="26">
        <v>5</v>
      </c>
      <c r="T76"/>
      <c r="U76"/>
      <c r="V76"/>
      <c r="W76" s="28"/>
      <c r="X76" s="28"/>
      <c r="Y76" s="28"/>
      <c r="Z76" s="28"/>
    </row>
    <row r="77" spans="1:26" x14ac:dyDescent="0.3">
      <c r="A77" s="8" t="s">
        <v>223</v>
      </c>
      <c r="B77" s="8" t="s">
        <v>224</v>
      </c>
      <c r="C77" s="26">
        <v>529</v>
      </c>
      <c r="D77" s="27">
        <f t="shared" si="5"/>
        <v>0.45746691871455575</v>
      </c>
      <c r="E77" s="27">
        <f t="shared" si="5"/>
        <v>0.30812854442344045</v>
      </c>
      <c r="F77" s="27">
        <f t="shared" si="5"/>
        <v>1.890359168241966E-3</v>
      </c>
      <c r="G77" s="27">
        <f t="shared" si="5"/>
        <v>9.0737240075614373E-2</v>
      </c>
      <c r="H77" s="27">
        <f t="shared" si="5"/>
        <v>0.12476370510396975</v>
      </c>
      <c r="I77" s="27">
        <f t="shared" si="5"/>
        <v>1.7013232514177693E-2</v>
      </c>
      <c r="J77" s="26">
        <v>242</v>
      </c>
      <c r="K77" s="26">
        <v>163</v>
      </c>
      <c r="L77" s="26">
        <v>1</v>
      </c>
      <c r="M77" s="26">
        <v>48</v>
      </c>
      <c r="N77" s="26">
        <v>66</v>
      </c>
      <c r="O77" s="26">
        <v>9</v>
      </c>
      <c r="T77"/>
      <c r="U77"/>
      <c r="V77"/>
      <c r="W77" s="28"/>
      <c r="X77" s="28"/>
      <c r="Y77" s="28"/>
      <c r="Z77" s="28"/>
    </row>
    <row r="78" spans="1:26" x14ac:dyDescent="0.3">
      <c r="A78" s="8" t="s">
        <v>225</v>
      </c>
      <c r="B78" s="8" t="s">
        <v>226</v>
      </c>
      <c r="C78" s="26">
        <v>101</v>
      </c>
      <c r="D78" s="27">
        <f t="shared" si="5"/>
        <v>0.38613861386138615</v>
      </c>
      <c r="E78" s="27">
        <f t="shared" si="5"/>
        <v>0.42574257425742573</v>
      </c>
      <c r="F78" s="27">
        <f t="shared" si="5"/>
        <v>0</v>
      </c>
      <c r="G78" s="27">
        <f t="shared" si="5"/>
        <v>0.11881188118811881</v>
      </c>
      <c r="H78" s="27">
        <f t="shared" si="5"/>
        <v>5.9405940594059403E-2</v>
      </c>
      <c r="I78" s="27">
        <f t="shared" si="5"/>
        <v>9.9009900990099011E-3</v>
      </c>
      <c r="J78" s="26">
        <v>39</v>
      </c>
      <c r="K78" s="26">
        <v>43</v>
      </c>
      <c r="L78" s="26">
        <v>0</v>
      </c>
      <c r="M78" s="26">
        <v>12</v>
      </c>
      <c r="N78" s="26">
        <v>6</v>
      </c>
      <c r="O78" s="26">
        <v>1</v>
      </c>
      <c r="T78"/>
      <c r="U78"/>
      <c r="V78"/>
      <c r="W78" s="28"/>
      <c r="X78" s="28"/>
      <c r="Y78" s="28"/>
      <c r="Z78" s="28"/>
    </row>
    <row r="79" spans="1:26" x14ac:dyDescent="0.3">
      <c r="A79" s="8" t="s">
        <v>227</v>
      </c>
      <c r="B79" s="8" t="s">
        <v>228</v>
      </c>
      <c r="C79" s="26">
        <v>111</v>
      </c>
      <c r="D79" s="27">
        <f t="shared" si="5"/>
        <v>0.35135135135135137</v>
      </c>
      <c r="E79" s="27">
        <f t="shared" si="5"/>
        <v>0.28828828828828829</v>
      </c>
      <c r="F79" s="27">
        <f t="shared" si="5"/>
        <v>0</v>
      </c>
      <c r="G79" s="27">
        <f t="shared" si="5"/>
        <v>0.15315315315315314</v>
      </c>
      <c r="H79" s="27">
        <f t="shared" si="5"/>
        <v>0.14414414414414414</v>
      </c>
      <c r="I79" s="27">
        <f t="shared" si="5"/>
        <v>6.3063063063063057E-2</v>
      </c>
      <c r="J79" s="26">
        <v>39</v>
      </c>
      <c r="K79" s="26">
        <v>32</v>
      </c>
      <c r="L79" s="26">
        <v>0</v>
      </c>
      <c r="M79" s="26">
        <v>17</v>
      </c>
      <c r="N79" s="26">
        <v>16</v>
      </c>
      <c r="O79" s="26">
        <v>7</v>
      </c>
      <c r="T79"/>
      <c r="U79"/>
      <c r="V79"/>
      <c r="W79" s="28"/>
      <c r="X79" s="28"/>
      <c r="Y79" s="28"/>
      <c r="Z79" s="28"/>
    </row>
    <row r="80" spans="1:26" x14ac:dyDescent="0.3">
      <c r="A80" s="8" t="s">
        <v>229</v>
      </c>
      <c r="B80" s="8" t="s">
        <v>230</v>
      </c>
      <c r="C80" s="26">
        <v>189</v>
      </c>
      <c r="D80" s="27">
        <f t="shared" si="5"/>
        <v>0.33333333333333331</v>
      </c>
      <c r="E80" s="27">
        <f t="shared" si="5"/>
        <v>0.33862433862433861</v>
      </c>
      <c r="F80" s="27">
        <f t="shared" si="5"/>
        <v>0</v>
      </c>
      <c r="G80" s="27">
        <f t="shared" si="5"/>
        <v>8.9947089947089942E-2</v>
      </c>
      <c r="H80" s="27">
        <f t="shared" si="5"/>
        <v>0.21164021164021163</v>
      </c>
      <c r="I80" s="27">
        <f t="shared" si="5"/>
        <v>2.6455026455026454E-2</v>
      </c>
      <c r="J80" s="26">
        <v>63</v>
      </c>
      <c r="K80" s="26">
        <v>64</v>
      </c>
      <c r="L80" s="26">
        <v>0</v>
      </c>
      <c r="M80" s="26">
        <v>17</v>
      </c>
      <c r="N80" s="26">
        <v>40</v>
      </c>
      <c r="O80" s="26">
        <v>5</v>
      </c>
      <c r="T80"/>
      <c r="U80"/>
      <c r="V80"/>
      <c r="W80" s="28"/>
      <c r="X80" s="28"/>
      <c r="Y80" s="28"/>
      <c r="Z80" s="28"/>
    </row>
    <row r="81" spans="1:26" x14ac:dyDescent="0.3">
      <c r="A81" s="8" t="s">
        <v>231</v>
      </c>
      <c r="B81" s="8" t="s">
        <v>232</v>
      </c>
      <c r="C81" s="26" t="s">
        <v>515</v>
      </c>
      <c r="D81" s="27" t="e">
        <f t="shared" si="5"/>
        <v>#VALUE!</v>
      </c>
      <c r="E81" s="27" t="e">
        <f t="shared" si="5"/>
        <v>#VALUE!</v>
      </c>
      <c r="F81" s="27" t="e">
        <f t="shared" si="5"/>
        <v>#VALUE!</v>
      </c>
      <c r="G81" s="27" t="e">
        <f t="shared" si="5"/>
        <v>#VALUE!</v>
      </c>
      <c r="H81" s="27" t="e">
        <f t="shared" si="5"/>
        <v>#VALUE!</v>
      </c>
      <c r="I81" s="27" t="e">
        <f t="shared" si="5"/>
        <v>#VALUE!</v>
      </c>
      <c r="J81" s="26" t="s">
        <v>515</v>
      </c>
      <c r="K81" s="26" t="s">
        <v>515</v>
      </c>
      <c r="L81" s="26" t="s">
        <v>515</v>
      </c>
      <c r="M81" s="26" t="s">
        <v>515</v>
      </c>
      <c r="N81" s="26" t="s">
        <v>515</v>
      </c>
      <c r="O81" s="26" t="s">
        <v>515</v>
      </c>
      <c r="T81"/>
      <c r="U81"/>
      <c r="V81"/>
      <c r="W81" s="28"/>
      <c r="X81" s="28"/>
      <c r="Y81" s="28"/>
      <c r="Z81" s="28"/>
    </row>
    <row r="82" spans="1:26" x14ac:dyDescent="0.3">
      <c r="A82" s="8" t="s">
        <v>233</v>
      </c>
      <c r="B82" s="8" t="s">
        <v>234</v>
      </c>
      <c r="C82" s="26">
        <v>279</v>
      </c>
      <c r="D82" s="27">
        <f t="shared" si="5"/>
        <v>0.45161290322580644</v>
      </c>
      <c r="E82" s="27">
        <f t="shared" si="5"/>
        <v>0.34408602150537637</v>
      </c>
      <c r="F82" s="27">
        <f t="shared" si="5"/>
        <v>0</v>
      </c>
      <c r="G82" s="27">
        <f t="shared" si="5"/>
        <v>7.1684587813620068E-2</v>
      </c>
      <c r="H82" s="27">
        <f t="shared" si="5"/>
        <v>0.1111111111111111</v>
      </c>
      <c r="I82" s="27">
        <f t="shared" si="5"/>
        <v>2.1505376344086023E-2</v>
      </c>
      <c r="J82" s="26">
        <v>126</v>
      </c>
      <c r="K82" s="26">
        <v>96</v>
      </c>
      <c r="L82" s="26">
        <v>0</v>
      </c>
      <c r="M82" s="26">
        <v>20</v>
      </c>
      <c r="N82" s="26">
        <v>31</v>
      </c>
      <c r="O82" s="26">
        <v>6</v>
      </c>
      <c r="T82"/>
      <c r="U82"/>
      <c r="V82"/>
      <c r="W82" s="28"/>
      <c r="X82" s="28"/>
      <c r="Y82" s="28"/>
      <c r="Z82" s="28"/>
    </row>
    <row r="83" spans="1:26" x14ac:dyDescent="0.3">
      <c r="A83" s="8" t="s">
        <v>235</v>
      </c>
      <c r="B83" s="8" t="s">
        <v>236</v>
      </c>
      <c r="C83" s="26">
        <v>119</v>
      </c>
      <c r="D83" s="27">
        <f t="shared" si="5"/>
        <v>0.31932773109243695</v>
      </c>
      <c r="E83" s="27">
        <f t="shared" si="5"/>
        <v>0.40336134453781514</v>
      </c>
      <c r="F83" s="27">
        <f t="shared" si="5"/>
        <v>0</v>
      </c>
      <c r="G83" s="27">
        <f t="shared" si="5"/>
        <v>7.5630252100840331E-2</v>
      </c>
      <c r="H83" s="27">
        <f t="shared" si="5"/>
        <v>0.15966386554621848</v>
      </c>
      <c r="I83" s="27">
        <f t="shared" si="5"/>
        <v>4.2016806722689079E-2</v>
      </c>
      <c r="J83" s="26">
        <v>38</v>
      </c>
      <c r="K83" s="26">
        <v>48</v>
      </c>
      <c r="L83" s="26">
        <v>0</v>
      </c>
      <c r="M83" s="26">
        <v>9</v>
      </c>
      <c r="N83" s="26">
        <v>19</v>
      </c>
      <c r="O83" s="26">
        <v>5</v>
      </c>
      <c r="T83"/>
      <c r="U83"/>
      <c r="V83"/>
      <c r="W83" s="28"/>
      <c r="X83" s="28"/>
      <c r="Y83" s="28"/>
      <c r="Z83" s="28"/>
    </row>
    <row r="84" spans="1:26" x14ac:dyDescent="0.3">
      <c r="A84" s="8" t="s">
        <v>237</v>
      </c>
      <c r="B84" s="8" t="s">
        <v>238</v>
      </c>
      <c r="C84" s="26">
        <v>55</v>
      </c>
      <c r="D84" s="27">
        <f t="shared" si="5"/>
        <v>3.6363636363636362E-2</v>
      </c>
      <c r="E84" s="27">
        <f t="shared" si="5"/>
        <v>7.2727272727272724E-2</v>
      </c>
      <c r="F84" s="27">
        <f t="shared" si="5"/>
        <v>0</v>
      </c>
      <c r="G84" s="27">
        <f t="shared" si="5"/>
        <v>9.0909090909090912E-2</v>
      </c>
      <c r="H84" s="27">
        <f t="shared" si="5"/>
        <v>0.70909090909090911</v>
      </c>
      <c r="I84" s="27">
        <f t="shared" si="5"/>
        <v>9.0909090909090912E-2</v>
      </c>
      <c r="J84" s="26">
        <v>2</v>
      </c>
      <c r="K84" s="26">
        <v>4</v>
      </c>
      <c r="L84" s="26">
        <v>0</v>
      </c>
      <c r="M84" s="26">
        <v>5</v>
      </c>
      <c r="N84" s="26">
        <v>39</v>
      </c>
      <c r="O84" s="26">
        <v>5</v>
      </c>
      <c r="T84"/>
      <c r="U84"/>
      <c r="V84"/>
      <c r="W84" s="28"/>
      <c r="X84" s="28"/>
      <c r="Y84" s="28"/>
      <c r="Z84" s="28"/>
    </row>
    <row r="85" spans="1:26" x14ac:dyDescent="0.3">
      <c r="A85" s="8" t="s">
        <v>239</v>
      </c>
      <c r="B85" s="8" t="s">
        <v>240</v>
      </c>
      <c r="C85" s="26">
        <v>679</v>
      </c>
      <c r="D85" s="27">
        <f t="shared" si="5"/>
        <v>0.49779086892488955</v>
      </c>
      <c r="E85" s="27">
        <f t="shared" si="5"/>
        <v>0.2768777614138439</v>
      </c>
      <c r="F85" s="27">
        <f t="shared" si="5"/>
        <v>1.4727540500736377E-3</v>
      </c>
      <c r="G85" s="27">
        <f t="shared" si="5"/>
        <v>0.10309278350515463</v>
      </c>
      <c r="H85" s="27">
        <f t="shared" si="5"/>
        <v>0.10456553755522828</v>
      </c>
      <c r="I85" s="27">
        <f t="shared" si="5"/>
        <v>1.6200294550810016E-2</v>
      </c>
      <c r="J85" s="26">
        <v>338</v>
      </c>
      <c r="K85" s="26">
        <v>188</v>
      </c>
      <c r="L85" s="26">
        <v>1</v>
      </c>
      <c r="M85" s="26">
        <v>70</v>
      </c>
      <c r="N85" s="26">
        <v>71</v>
      </c>
      <c r="O85" s="26">
        <v>11</v>
      </c>
      <c r="T85"/>
      <c r="U85"/>
      <c r="V85"/>
      <c r="W85" s="28"/>
      <c r="X85" s="28"/>
      <c r="Y85" s="28"/>
      <c r="Z85" s="28"/>
    </row>
    <row r="86" spans="1:26" x14ac:dyDescent="0.3">
      <c r="A86" s="8" t="s">
        <v>241</v>
      </c>
      <c r="B86" s="8" t="s">
        <v>242</v>
      </c>
      <c r="C86" s="26">
        <v>1092</v>
      </c>
      <c r="D86" s="27">
        <f t="shared" si="5"/>
        <v>0.25457875457875456</v>
      </c>
      <c r="E86" s="27">
        <f t="shared" si="5"/>
        <v>0.5073260073260073</v>
      </c>
      <c r="F86" s="27">
        <f t="shared" si="5"/>
        <v>3.663003663003663E-3</v>
      </c>
      <c r="G86" s="27">
        <f t="shared" si="5"/>
        <v>7.5091575091575088E-2</v>
      </c>
      <c r="H86" s="27">
        <f t="shared" si="5"/>
        <v>0.15293040293040294</v>
      </c>
      <c r="I86" s="27">
        <f t="shared" si="5"/>
        <v>6.41025641025641E-3</v>
      </c>
      <c r="J86" s="26">
        <v>278</v>
      </c>
      <c r="K86" s="26">
        <v>554</v>
      </c>
      <c r="L86" s="26">
        <v>4</v>
      </c>
      <c r="M86" s="26">
        <v>82</v>
      </c>
      <c r="N86" s="26">
        <v>167</v>
      </c>
      <c r="O86" s="26">
        <v>7</v>
      </c>
      <c r="T86"/>
      <c r="U86"/>
      <c r="V86"/>
      <c r="W86" s="28"/>
      <c r="X86" s="28"/>
      <c r="Y86" s="28"/>
      <c r="Z86" s="28"/>
    </row>
    <row r="87" spans="1:26" x14ac:dyDescent="0.3">
      <c r="A87" s="8" t="s">
        <v>243</v>
      </c>
      <c r="B87" s="8" t="s">
        <v>244</v>
      </c>
      <c r="C87" s="26">
        <v>99</v>
      </c>
      <c r="D87" s="27">
        <f t="shared" si="5"/>
        <v>0.34343434343434343</v>
      </c>
      <c r="E87" s="27">
        <f t="shared" si="5"/>
        <v>0.32323232323232326</v>
      </c>
      <c r="F87" s="27">
        <f t="shared" si="5"/>
        <v>0</v>
      </c>
      <c r="G87" s="27">
        <f t="shared" si="5"/>
        <v>0.10101010101010101</v>
      </c>
      <c r="H87" s="27">
        <f t="shared" si="5"/>
        <v>0.19191919191919191</v>
      </c>
      <c r="I87" s="27">
        <f t="shared" si="5"/>
        <v>4.0404040404040407E-2</v>
      </c>
      <c r="J87" s="26">
        <v>34</v>
      </c>
      <c r="K87" s="26">
        <v>32</v>
      </c>
      <c r="L87" s="26">
        <v>0</v>
      </c>
      <c r="M87" s="26">
        <v>10</v>
      </c>
      <c r="N87" s="26">
        <v>19</v>
      </c>
      <c r="O87" s="26">
        <v>4</v>
      </c>
      <c r="T87"/>
      <c r="U87"/>
      <c r="V87"/>
      <c r="W87" s="28"/>
      <c r="X87" s="28"/>
      <c r="Y87" s="28"/>
      <c r="Z87" s="28"/>
    </row>
    <row r="88" spans="1:26" x14ac:dyDescent="0.3">
      <c r="A88" s="8" t="s">
        <v>245</v>
      </c>
      <c r="B88" s="8" t="s">
        <v>246</v>
      </c>
      <c r="C88" s="26">
        <v>891</v>
      </c>
      <c r="D88" s="27">
        <f t="shared" si="5"/>
        <v>0.43434343434343436</v>
      </c>
      <c r="E88" s="27">
        <f t="shared" si="5"/>
        <v>0.32996632996632996</v>
      </c>
      <c r="F88" s="27">
        <f t="shared" si="5"/>
        <v>2.2446689113355782E-3</v>
      </c>
      <c r="G88" s="27">
        <f t="shared" si="5"/>
        <v>0.11560044893378227</v>
      </c>
      <c r="H88" s="27">
        <f t="shared" si="5"/>
        <v>9.7643097643097643E-2</v>
      </c>
      <c r="I88" s="27">
        <f t="shared" si="5"/>
        <v>2.0202020202020204E-2</v>
      </c>
      <c r="J88" s="26">
        <v>387</v>
      </c>
      <c r="K88" s="26">
        <v>294</v>
      </c>
      <c r="L88" s="26">
        <v>2</v>
      </c>
      <c r="M88" s="26">
        <v>103</v>
      </c>
      <c r="N88" s="26">
        <v>87</v>
      </c>
      <c r="O88" s="26">
        <v>18</v>
      </c>
      <c r="T88"/>
      <c r="U88"/>
      <c r="V88"/>
      <c r="W88" s="28"/>
      <c r="X88" s="28"/>
      <c r="Y88" s="28"/>
      <c r="Z88" s="28"/>
    </row>
    <row r="89" spans="1:26" x14ac:dyDescent="0.3">
      <c r="A89" s="8" t="s">
        <v>247</v>
      </c>
      <c r="B89" s="8" t="s">
        <v>248</v>
      </c>
      <c r="C89" s="26">
        <v>172</v>
      </c>
      <c r="D89" s="27">
        <f t="shared" si="5"/>
        <v>0.34302325581395349</v>
      </c>
      <c r="E89" s="27">
        <f t="shared" si="5"/>
        <v>0.37790697674418605</v>
      </c>
      <c r="F89" s="27">
        <f t="shared" si="5"/>
        <v>5.8139534883720929E-3</v>
      </c>
      <c r="G89" s="27">
        <f t="shared" si="5"/>
        <v>9.8837209302325577E-2</v>
      </c>
      <c r="H89" s="27">
        <f t="shared" si="5"/>
        <v>0.11046511627906977</v>
      </c>
      <c r="I89" s="27">
        <f t="shared" si="5"/>
        <v>6.3953488372093026E-2</v>
      </c>
      <c r="J89" s="26">
        <v>59</v>
      </c>
      <c r="K89" s="26">
        <v>65</v>
      </c>
      <c r="L89" s="26">
        <v>1</v>
      </c>
      <c r="M89" s="26">
        <v>17</v>
      </c>
      <c r="N89" s="26">
        <v>19</v>
      </c>
      <c r="O89" s="26">
        <v>11</v>
      </c>
      <c r="T89"/>
      <c r="U89"/>
      <c r="V89"/>
      <c r="W89" s="28"/>
      <c r="X89" s="28"/>
      <c r="Y89" s="28"/>
      <c r="Z89" s="28"/>
    </row>
    <row r="90" spans="1:26" x14ac:dyDescent="0.3">
      <c r="A90" s="8" t="s">
        <v>249</v>
      </c>
      <c r="B90" s="8" t="s">
        <v>250</v>
      </c>
      <c r="C90" s="26">
        <v>74</v>
      </c>
      <c r="D90" s="27">
        <f t="shared" si="5"/>
        <v>0.29729729729729731</v>
      </c>
      <c r="E90" s="27">
        <f t="shared" si="5"/>
        <v>0.39189189189189189</v>
      </c>
      <c r="F90" s="27">
        <f t="shared" si="5"/>
        <v>0</v>
      </c>
      <c r="G90" s="27">
        <f t="shared" si="5"/>
        <v>0.10810810810810811</v>
      </c>
      <c r="H90" s="27">
        <f t="shared" si="5"/>
        <v>0.13513513513513514</v>
      </c>
      <c r="I90" s="27">
        <f t="shared" si="5"/>
        <v>6.7567567567567571E-2</v>
      </c>
      <c r="J90" s="26">
        <v>22</v>
      </c>
      <c r="K90" s="26">
        <v>29</v>
      </c>
      <c r="L90" s="26">
        <v>0</v>
      </c>
      <c r="M90" s="26">
        <v>8</v>
      </c>
      <c r="N90" s="26">
        <v>10</v>
      </c>
      <c r="O90" s="26">
        <v>5</v>
      </c>
      <c r="T90"/>
      <c r="U90"/>
      <c r="V90"/>
      <c r="W90" s="28"/>
      <c r="X90" s="28"/>
      <c r="Y90" s="28"/>
      <c r="Z90" s="28"/>
    </row>
    <row r="91" spans="1:26" x14ac:dyDescent="0.3">
      <c r="A91" s="8" t="s">
        <v>251</v>
      </c>
      <c r="B91" s="8" t="s">
        <v>252</v>
      </c>
      <c r="C91" s="26">
        <v>47</v>
      </c>
      <c r="D91" s="27">
        <f t="shared" si="5"/>
        <v>0.19148936170212766</v>
      </c>
      <c r="E91" s="27">
        <f t="shared" si="5"/>
        <v>0.1702127659574468</v>
      </c>
      <c r="F91" s="27">
        <f t="shared" si="5"/>
        <v>0</v>
      </c>
      <c r="G91" s="27">
        <f t="shared" si="5"/>
        <v>0.10638297872340426</v>
      </c>
      <c r="H91" s="27">
        <f t="shared" si="5"/>
        <v>0.48936170212765956</v>
      </c>
      <c r="I91" s="27">
        <f t="shared" si="5"/>
        <v>4.2553191489361701E-2</v>
      </c>
      <c r="J91" s="26">
        <v>9</v>
      </c>
      <c r="K91" s="26">
        <v>8</v>
      </c>
      <c r="L91" s="26">
        <v>0</v>
      </c>
      <c r="M91" s="26">
        <v>5</v>
      </c>
      <c r="N91" s="26">
        <v>23</v>
      </c>
      <c r="O91" s="26">
        <v>2</v>
      </c>
      <c r="T91"/>
      <c r="U91"/>
      <c r="V91"/>
      <c r="W91" s="28"/>
      <c r="X91" s="28"/>
      <c r="Y91" s="28"/>
      <c r="Z91" s="28"/>
    </row>
    <row r="92" spans="1:26" x14ac:dyDescent="0.3">
      <c r="A92" s="8" t="s">
        <v>253</v>
      </c>
      <c r="B92" s="8" t="s">
        <v>254</v>
      </c>
      <c r="C92" s="26">
        <v>167</v>
      </c>
      <c r="D92" s="27">
        <f t="shared" si="5"/>
        <v>0.47305389221556887</v>
      </c>
      <c r="E92" s="27">
        <f t="shared" si="5"/>
        <v>0.32335329341317365</v>
      </c>
      <c r="F92" s="27">
        <f t="shared" si="5"/>
        <v>5.9880239520958087E-3</v>
      </c>
      <c r="G92" s="27">
        <f t="shared" si="5"/>
        <v>4.790419161676647E-2</v>
      </c>
      <c r="H92" s="27">
        <f t="shared" si="5"/>
        <v>0.1317365269461078</v>
      </c>
      <c r="I92" s="27">
        <f t="shared" si="5"/>
        <v>1.7964071856287425E-2</v>
      </c>
      <c r="J92" s="26">
        <v>79</v>
      </c>
      <c r="K92" s="26">
        <v>54</v>
      </c>
      <c r="L92" s="26">
        <v>1</v>
      </c>
      <c r="M92" s="26">
        <v>8</v>
      </c>
      <c r="N92" s="26">
        <v>22</v>
      </c>
      <c r="O92" s="26">
        <v>3</v>
      </c>
      <c r="T92"/>
      <c r="U92"/>
      <c r="V92"/>
      <c r="W92" s="28"/>
      <c r="X92" s="28"/>
      <c r="Y92" s="28"/>
      <c r="Z92" s="28"/>
    </row>
    <row r="93" spans="1:26" x14ac:dyDescent="0.3">
      <c r="A93" s="8" t="s">
        <v>255</v>
      </c>
      <c r="B93" s="8" t="s">
        <v>256</v>
      </c>
      <c r="C93" s="26" t="s">
        <v>515</v>
      </c>
      <c r="D93" s="27" t="e">
        <f t="shared" si="5"/>
        <v>#VALUE!</v>
      </c>
      <c r="E93" s="27" t="e">
        <f t="shared" si="5"/>
        <v>#VALUE!</v>
      </c>
      <c r="F93" s="27" t="e">
        <f t="shared" si="5"/>
        <v>#VALUE!</v>
      </c>
      <c r="G93" s="27" t="e">
        <f t="shared" si="5"/>
        <v>#VALUE!</v>
      </c>
      <c r="H93" s="27" t="e">
        <f t="shared" si="5"/>
        <v>#VALUE!</v>
      </c>
      <c r="I93" s="27" t="e">
        <f t="shared" si="5"/>
        <v>#VALUE!</v>
      </c>
      <c r="J93" s="26" t="s">
        <v>515</v>
      </c>
      <c r="K93" s="26" t="s">
        <v>515</v>
      </c>
      <c r="L93" s="26" t="s">
        <v>515</v>
      </c>
      <c r="M93" s="26" t="s">
        <v>515</v>
      </c>
      <c r="N93" s="26" t="s">
        <v>515</v>
      </c>
      <c r="O93" s="26" t="s">
        <v>515</v>
      </c>
      <c r="T93"/>
      <c r="U93"/>
      <c r="V93"/>
      <c r="W93" s="28"/>
      <c r="X93" s="28"/>
      <c r="Y93" s="28"/>
      <c r="Z93" s="28"/>
    </row>
    <row r="94" spans="1:26" x14ac:dyDescent="0.3">
      <c r="A94" s="8" t="s">
        <v>257</v>
      </c>
      <c r="B94" s="8" t="s">
        <v>258</v>
      </c>
      <c r="C94" s="26">
        <v>143</v>
      </c>
      <c r="D94" s="27">
        <f t="shared" si="5"/>
        <v>0.40559440559440557</v>
      </c>
      <c r="E94" s="27">
        <f t="shared" si="5"/>
        <v>0.30769230769230771</v>
      </c>
      <c r="F94" s="27">
        <f t="shared" si="5"/>
        <v>0</v>
      </c>
      <c r="G94" s="27">
        <f t="shared" si="5"/>
        <v>7.6923076923076927E-2</v>
      </c>
      <c r="H94" s="27">
        <f t="shared" si="5"/>
        <v>0.17482517482517482</v>
      </c>
      <c r="I94" s="27">
        <f t="shared" si="5"/>
        <v>3.4965034965034968E-2</v>
      </c>
      <c r="J94" s="26">
        <v>58</v>
      </c>
      <c r="K94" s="26">
        <v>44</v>
      </c>
      <c r="L94" s="26">
        <v>0</v>
      </c>
      <c r="M94" s="26">
        <v>11</v>
      </c>
      <c r="N94" s="26">
        <v>25</v>
      </c>
      <c r="O94" s="26">
        <v>5</v>
      </c>
      <c r="T94"/>
      <c r="U94"/>
      <c r="V94"/>
      <c r="W94" s="28"/>
      <c r="X94" s="28"/>
      <c r="Y94" s="28"/>
      <c r="Z94" s="28"/>
    </row>
    <row r="95" spans="1:26" x14ac:dyDescent="0.3">
      <c r="A95" s="8" t="s">
        <v>259</v>
      </c>
      <c r="B95" s="8" t="s">
        <v>260</v>
      </c>
      <c r="C95" s="26">
        <v>453</v>
      </c>
      <c r="D95" s="27"/>
      <c r="E95" s="27"/>
      <c r="F95" s="27"/>
      <c r="G95" s="27"/>
      <c r="H95" s="27"/>
      <c r="I95" s="27"/>
      <c r="J95" s="26">
        <v>188</v>
      </c>
      <c r="K95" s="26">
        <v>124</v>
      </c>
      <c r="L95" s="26">
        <v>3</v>
      </c>
      <c r="M95" s="26">
        <v>83</v>
      </c>
      <c r="N95" s="26">
        <v>49</v>
      </c>
      <c r="O95" s="26">
        <v>6</v>
      </c>
      <c r="T95"/>
      <c r="U95"/>
      <c r="V95"/>
      <c r="W95" s="28"/>
      <c r="X95" s="28"/>
      <c r="Y95" s="28"/>
      <c r="Z95" s="28"/>
    </row>
    <row r="96" spans="1:26" x14ac:dyDescent="0.3">
      <c r="A96" s="8" t="s">
        <v>261</v>
      </c>
      <c r="B96" s="8" t="s">
        <v>262</v>
      </c>
      <c r="C96" s="26">
        <v>60</v>
      </c>
      <c r="D96" s="27">
        <f t="shared" ref="D96:I97" si="6">J96/$C96</f>
        <v>0.51666666666666672</v>
      </c>
      <c r="E96" s="27">
        <f t="shared" si="6"/>
        <v>0.26666666666666666</v>
      </c>
      <c r="F96" s="27">
        <f t="shared" si="6"/>
        <v>1.6666666666666666E-2</v>
      </c>
      <c r="G96" s="27">
        <f t="shared" si="6"/>
        <v>0.05</v>
      </c>
      <c r="H96" s="27">
        <f t="shared" si="6"/>
        <v>0.11666666666666667</v>
      </c>
      <c r="I96" s="27">
        <f t="shared" si="6"/>
        <v>3.3333333333333333E-2</v>
      </c>
      <c r="J96" s="26">
        <v>31</v>
      </c>
      <c r="K96" s="26">
        <v>16</v>
      </c>
      <c r="L96" s="26">
        <v>1</v>
      </c>
      <c r="M96" s="26">
        <v>3</v>
      </c>
      <c r="N96" s="26">
        <v>7</v>
      </c>
      <c r="O96" s="26">
        <v>2</v>
      </c>
      <c r="T96"/>
      <c r="U96"/>
      <c r="V96"/>
      <c r="W96" s="28"/>
      <c r="X96" s="28"/>
      <c r="Y96" s="28"/>
      <c r="Z96" s="28"/>
    </row>
    <row r="97" spans="1:26" x14ac:dyDescent="0.3">
      <c r="A97" s="8" t="s">
        <v>263</v>
      </c>
      <c r="B97" s="8" t="s">
        <v>264</v>
      </c>
      <c r="C97" s="26" t="s">
        <v>515</v>
      </c>
      <c r="D97" s="27" t="e">
        <f t="shared" si="6"/>
        <v>#VALUE!</v>
      </c>
      <c r="E97" s="27" t="e">
        <f t="shared" si="6"/>
        <v>#VALUE!</v>
      </c>
      <c r="F97" s="27" t="e">
        <f t="shared" si="6"/>
        <v>#VALUE!</v>
      </c>
      <c r="G97" s="27" t="e">
        <f t="shared" si="6"/>
        <v>#VALUE!</v>
      </c>
      <c r="H97" s="27" t="e">
        <f t="shared" si="6"/>
        <v>#VALUE!</v>
      </c>
      <c r="I97" s="27" t="e">
        <f t="shared" si="6"/>
        <v>#VALUE!</v>
      </c>
      <c r="J97" s="26" t="s">
        <v>515</v>
      </c>
      <c r="K97" s="26" t="s">
        <v>515</v>
      </c>
      <c r="L97" s="26" t="s">
        <v>515</v>
      </c>
      <c r="M97" s="26" t="s">
        <v>515</v>
      </c>
      <c r="N97" s="26" t="s">
        <v>515</v>
      </c>
      <c r="O97" s="26" t="s">
        <v>515</v>
      </c>
      <c r="T97"/>
      <c r="U97"/>
      <c r="V97"/>
      <c r="W97" s="28"/>
      <c r="X97" s="28"/>
      <c r="Y97" s="28"/>
      <c r="Z97" s="28"/>
    </row>
    <row r="98" spans="1:26" x14ac:dyDescent="0.3">
      <c r="A98" s="8" t="s">
        <v>265</v>
      </c>
      <c r="B98" s="8" t="s">
        <v>266</v>
      </c>
      <c r="C98" s="26">
        <v>124</v>
      </c>
      <c r="D98" s="27"/>
      <c r="E98" s="27"/>
      <c r="F98" s="27"/>
      <c r="G98" s="27"/>
      <c r="H98" s="27"/>
      <c r="I98" s="27"/>
      <c r="J98" s="26">
        <v>56</v>
      </c>
      <c r="K98" s="26">
        <v>37</v>
      </c>
      <c r="L98" s="26">
        <v>0</v>
      </c>
      <c r="M98" s="26">
        <v>5</v>
      </c>
      <c r="N98" s="26">
        <v>16</v>
      </c>
      <c r="O98" s="26">
        <v>10</v>
      </c>
      <c r="T98"/>
      <c r="U98"/>
      <c r="V98"/>
      <c r="W98" s="28"/>
      <c r="X98" s="28"/>
      <c r="Y98" s="28"/>
      <c r="Z98" s="28"/>
    </row>
    <row r="99" spans="1:26" x14ac:dyDescent="0.3">
      <c r="A99" s="8" t="s">
        <v>267</v>
      </c>
      <c r="B99" s="8" t="s">
        <v>268</v>
      </c>
      <c r="C99" s="26" t="s">
        <v>515</v>
      </c>
      <c r="D99" s="27" t="e">
        <f t="shared" ref="D99:I104" si="7">J99/$C99</f>
        <v>#VALUE!</v>
      </c>
      <c r="E99" s="27" t="e">
        <f t="shared" si="7"/>
        <v>#VALUE!</v>
      </c>
      <c r="F99" s="27" t="e">
        <f t="shared" si="7"/>
        <v>#VALUE!</v>
      </c>
      <c r="G99" s="27" t="e">
        <f t="shared" si="7"/>
        <v>#VALUE!</v>
      </c>
      <c r="H99" s="27" t="e">
        <f t="shared" si="7"/>
        <v>#VALUE!</v>
      </c>
      <c r="I99" s="27" t="e">
        <f t="shared" si="7"/>
        <v>#VALUE!</v>
      </c>
      <c r="J99" s="26" t="s">
        <v>515</v>
      </c>
      <c r="K99" s="26" t="s">
        <v>515</v>
      </c>
      <c r="L99" s="26" t="s">
        <v>515</v>
      </c>
      <c r="M99" s="26" t="s">
        <v>515</v>
      </c>
      <c r="N99" s="26" t="s">
        <v>515</v>
      </c>
      <c r="O99" s="26" t="s">
        <v>515</v>
      </c>
      <c r="T99"/>
      <c r="U99"/>
      <c r="V99"/>
      <c r="W99" s="28"/>
      <c r="X99" s="28"/>
      <c r="Y99" s="28"/>
      <c r="Z99" s="28"/>
    </row>
    <row r="100" spans="1:26" x14ac:dyDescent="0.3">
      <c r="A100" s="8" t="s">
        <v>269</v>
      </c>
      <c r="B100" s="8" t="s">
        <v>270</v>
      </c>
      <c r="C100" s="26">
        <v>3258</v>
      </c>
      <c r="D100" s="27">
        <f t="shared" si="7"/>
        <v>0.42357274401473294</v>
      </c>
      <c r="E100" s="27">
        <f t="shared" si="7"/>
        <v>0.22314303253529774</v>
      </c>
      <c r="F100" s="27">
        <f t="shared" si="7"/>
        <v>7.6734192756292207E-3</v>
      </c>
      <c r="G100" s="27">
        <f t="shared" si="7"/>
        <v>0.1939840392879067</v>
      </c>
      <c r="H100" s="27">
        <f t="shared" si="7"/>
        <v>0.1368937998772253</v>
      </c>
      <c r="I100" s="27">
        <f t="shared" si="7"/>
        <v>1.4732965009208104E-2</v>
      </c>
      <c r="J100" s="26">
        <v>1380</v>
      </c>
      <c r="K100" s="26">
        <v>727</v>
      </c>
      <c r="L100" s="26">
        <v>25</v>
      </c>
      <c r="M100" s="26">
        <v>632</v>
      </c>
      <c r="N100" s="26">
        <v>446</v>
      </c>
      <c r="O100" s="26">
        <v>48</v>
      </c>
      <c r="T100"/>
      <c r="U100"/>
      <c r="V100"/>
      <c r="W100" s="28"/>
      <c r="X100" s="28"/>
      <c r="Y100" s="28"/>
      <c r="Z100" s="28"/>
    </row>
    <row r="101" spans="1:26" x14ac:dyDescent="0.3">
      <c r="A101" s="8" t="s">
        <v>271</v>
      </c>
      <c r="B101" s="8" t="s">
        <v>272</v>
      </c>
      <c r="C101" s="26">
        <v>723</v>
      </c>
      <c r="D101" s="27">
        <f t="shared" si="7"/>
        <v>0.38727524204702629</v>
      </c>
      <c r="E101" s="27">
        <f t="shared" si="7"/>
        <v>0.28215767634854771</v>
      </c>
      <c r="F101" s="27">
        <f t="shared" si="7"/>
        <v>1.3831258644536654E-3</v>
      </c>
      <c r="G101" s="27">
        <f t="shared" si="7"/>
        <v>8.2987551867219914E-2</v>
      </c>
      <c r="H101" s="27">
        <f t="shared" si="7"/>
        <v>0.22821576763485477</v>
      </c>
      <c r="I101" s="27">
        <f t="shared" si="7"/>
        <v>1.7980636237897647E-2</v>
      </c>
      <c r="J101" s="26">
        <v>280</v>
      </c>
      <c r="K101" s="26">
        <v>204</v>
      </c>
      <c r="L101" s="26">
        <v>1</v>
      </c>
      <c r="M101" s="26">
        <v>60</v>
      </c>
      <c r="N101" s="26">
        <v>165</v>
      </c>
      <c r="O101" s="26">
        <v>13</v>
      </c>
      <c r="T101"/>
      <c r="U101"/>
      <c r="V101"/>
      <c r="W101" s="28"/>
      <c r="X101" s="28"/>
      <c r="Y101" s="28"/>
      <c r="Z101" s="28"/>
    </row>
    <row r="102" spans="1:26" x14ac:dyDescent="0.3">
      <c r="A102" s="8" t="s">
        <v>273</v>
      </c>
      <c r="B102" s="8" t="s">
        <v>274</v>
      </c>
      <c r="C102" s="26">
        <v>9671</v>
      </c>
      <c r="D102" s="27">
        <f t="shared" si="7"/>
        <v>0.23575638506876229</v>
      </c>
      <c r="E102" s="27">
        <f t="shared" si="7"/>
        <v>0.33254058525488572</v>
      </c>
      <c r="F102" s="27">
        <f t="shared" si="7"/>
        <v>8.9959673249922455E-3</v>
      </c>
      <c r="G102" s="27">
        <f t="shared" si="7"/>
        <v>0.21611001964636542</v>
      </c>
      <c r="H102" s="27">
        <f t="shared" si="7"/>
        <v>0.19687726191707167</v>
      </c>
      <c r="I102" s="27">
        <f t="shared" si="7"/>
        <v>9.719780787922655E-3</v>
      </c>
      <c r="J102" s="26">
        <v>2280</v>
      </c>
      <c r="K102" s="26">
        <v>3216</v>
      </c>
      <c r="L102" s="26">
        <v>87</v>
      </c>
      <c r="M102" s="26">
        <v>2090</v>
      </c>
      <c r="N102" s="26">
        <v>1904</v>
      </c>
      <c r="O102" s="26">
        <v>94</v>
      </c>
      <c r="T102"/>
      <c r="U102"/>
      <c r="V102"/>
      <c r="W102" s="28"/>
      <c r="X102" s="28"/>
      <c r="Y102" s="28"/>
      <c r="Z102" s="28"/>
    </row>
    <row r="103" spans="1:26" x14ac:dyDescent="0.3">
      <c r="A103" s="8" t="s">
        <v>275</v>
      </c>
      <c r="B103" s="8" t="s">
        <v>276</v>
      </c>
      <c r="C103" s="26">
        <v>155</v>
      </c>
      <c r="D103" s="27">
        <f t="shared" si="7"/>
        <v>0.41290322580645161</v>
      </c>
      <c r="E103" s="27">
        <f t="shared" si="7"/>
        <v>0.36129032258064514</v>
      </c>
      <c r="F103" s="27">
        <f t="shared" si="7"/>
        <v>6.4516129032258064E-3</v>
      </c>
      <c r="G103" s="27">
        <f t="shared" si="7"/>
        <v>7.0967741935483872E-2</v>
      </c>
      <c r="H103" s="27">
        <f t="shared" si="7"/>
        <v>0.12903225806451613</v>
      </c>
      <c r="I103" s="27">
        <f t="shared" si="7"/>
        <v>1.935483870967742E-2</v>
      </c>
      <c r="J103" s="26">
        <v>64</v>
      </c>
      <c r="K103" s="26">
        <v>56</v>
      </c>
      <c r="L103" s="26">
        <v>1</v>
      </c>
      <c r="M103" s="26">
        <v>11</v>
      </c>
      <c r="N103" s="26">
        <v>20</v>
      </c>
      <c r="O103" s="26">
        <v>3</v>
      </c>
      <c r="T103"/>
      <c r="U103"/>
      <c r="V103"/>
      <c r="W103" s="28"/>
      <c r="X103" s="28"/>
      <c r="Y103" s="28"/>
      <c r="Z103" s="28"/>
    </row>
    <row r="104" spans="1:26" x14ac:dyDescent="0.3">
      <c r="A104" s="8" t="s">
        <v>277</v>
      </c>
      <c r="B104" s="8" t="s">
        <v>278</v>
      </c>
      <c r="C104" s="26">
        <v>161</v>
      </c>
      <c r="D104" s="27">
        <f t="shared" si="7"/>
        <v>0.49068322981366458</v>
      </c>
      <c r="E104" s="27">
        <f t="shared" si="7"/>
        <v>0.27950310559006208</v>
      </c>
      <c r="F104" s="27">
        <f t="shared" si="7"/>
        <v>0</v>
      </c>
      <c r="G104" s="27">
        <f t="shared" si="7"/>
        <v>8.6956521739130432E-2</v>
      </c>
      <c r="H104" s="27">
        <f t="shared" si="7"/>
        <v>0.11180124223602485</v>
      </c>
      <c r="I104" s="27">
        <f t="shared" si="7"/>
        <v>3.1055900621118012E-2</v>
      </c>
      <c r="J104" s="26">
        <v>79</v>
      </c>
      <c r="K104" s="26">
        <v>45</v>
      </c>
      <c r="L104" s="26">
        <v>0</v>
      </c>
      <c r="M104" s="26">
        <v>14</v>
      </c>
      <c r="N104" s="26">
        <v>18</v>
      </c>
      <c r="O104" s="26">
        <v>5</v>
      </c>
      <c r="T104"/>
      <c r="U104"/>
      <c r="V104"/>
      <c r="W104" s="28"/>
      <c r="X104" s="28"/>
      <c r="Y104" s="28"/>
      <c r="Z104" s="28"/>
    </row>
    <row r="105" spans="1:26" x14ac:dyDescent="0.3">
      <c r="A105" s="8" t="s">
        <v>279</v>
      </c>
      <c r="B105" s="8" t="s">
        <v>280</v>
      </c>
      <c r="C105" s="26" t="s">
        <v>515</v>
      </c>
      <c r="D105" s="27"/>
      <c r="E105" s="27"/>
      <c r="F105" s="27"/>
      <c r="G105" s="27"/>
      <c r="H105" s="27"/>
      <c r="I105" s="27"/>
      <c r="J105" s="26" t="s">
        <v>515</v>
      </c>
      <c r="K105" s="26" t="s">
        <v>515</v>
      </c>
      <c r="L105" s="26" t="s">
        <v>515</v>
      </c>
      <c r="M105" s="26" t="s">
        <v>515</v>
      </c>
      <c r="N105" s="26" t="s">
        <v>515</v>
      </c>
      <c r="O105" s="26" t="s">
        <v>515</v>
      </c>
      <c r="T105"/>
      <c r="U105"/>
      <c r="V105"/>
      <c r="W105" s="28"/>
      <c r="X105" s="28"/>
      <c r="Y105" s="28"/>
      <c r="Z105" s="28"/>
    </row>
    <row r="106" spans="1:26" x14ac:dyDescent="0.3">
      <c r="A106" s="8" t="s">
        <v>281</v>
      </c>
      <c r="B106" s="8" t="s">
        <v>282</v>
      </c>
      <c r="C106" s="26" t="s">
        <v>515</v>
      </c>
      <c r="D106" s="27" t="e">
        <f t="shared" ref="D106:I107" si="8">J106/$C106</f>
        <v>#VALUE!</v>
      </c>
      <c r="E106" s="27" t="e">
        <f t="shared" si="8"/>
        <v>#VALUE!</v>
      </c>
      <c r="F106" s="27" t="e">
        <f t="shared" si="8"/>
        <v>#VALUE!</v>
      </c>
      <c r="G106" s="27" t="e">
        <f t="shared" si="8"/>
        <v>#VALUE!</v>
      </c>
      <c r="H106" s="27" t="e">
        <f t="shared" si="8"/>
        <v>#VALUE!</v>
      </c>
      <c r="I106" s="27" t="e">
        <f t="shared" si="8"/>
        <v>#VALUE!</v>
      </c>
      <c r="J106" s="26" t="s">
        <v>515</v>
      </c>
      <c r="K106" s="26" t="s">
        <v>515</v>
      </c>
      <c r="L106" s="26" t="s">
        <v>515</v>
      </c>
      <c r="M106" s="26" t="s">
        <v>515</v>
      </c>
      <c r="N106" s="26" t="s">
        <v>515</v>
      </c>
      <c r="O106" s="26" t="s">
        <v>515</v>
      </c>
      <c r="T106"/>
      <c r="U106"/>
      <c r="V106"/>
      <c r="W106" s="28"/>
      <c r="X106" s="28"/>
      <c r="Y106" s="28"/>
      <c r="Z106" s="28"/>
    </row>
    <row r="107" spans="1:26" x14ac:dyDescent="0.3">
      <c r="A107" s="8" t="s">
        <v>283</v>
      </c>
      <c r="B107" s="8" t="s">
        <v>284</v>
      </c>
      <c r="C107" s="26">
        <v>3226</v>
      </c>
      <c r="D107" s="27">
        <f t="shared" si="8"/>
        <v>0.44699318040917546</v>
      </c>
      <c r="E107" s="27">
        <f t="shared" si="8"/>
        <v>0.26906385616862988</v>
      </c>
      <c r="F107" s="27">
        <f t="shared" si="8"/>
        <v>4.0297582145071295E-3</v>
      </c>
      <c r="G107" s="27">
        <f t="shared" si="8"/>
        <v>0.10167389956602604</v>
      </c>
      <c r="H107" s="27">
        <f t="shared" si="8"/>
        <v>0.16738995660260383</v>
      </c>
      <c r="I107" s="27">
        <f t="shared" si="8"/>
        <v>1.0849349039057656E-2</v>
      </c>
      <c r="J107" s="26">
        <v>1442</v>
      </c>
      <c r="K107" s="26">
        <v>868</v>
      </c>
      <c r="L107" s="26">
        <v>13</v>
      </c>
      <c r="M107" s="26">
        <v>328</v>
      </c>
      <c r="N107" s="26">
        <v>540</v>
      </c>
      <c r="O107" s="26">
        <v>35</v>
      </c>
      <c r="T107"/>
      <c r="U107"/>
      <c r="V107"/>
      <c r="W107" s="28"/>
      <c r="X107" s="28"/>
      <c r="Y107" s="28"/>
      <c r="Z107" s="28"/>
    </row>
    <row r="108" spans="1:26" x14ac:dyDescent="0.3">
      <c r="A108" s="8" t="s">
        <v>285</v>
      </c>
      <c r="B108" s="8" t="s">
        <v>286</v>
      </c>
      <c r="C108" s="26">
        <v>87</v>
      </c>
      <c r="D108" s="27">
        <f t="shared" ref="D108:I116" si="9">J108/$C108</f>
        <v>0.27586206896551724</v>
      </c>
      <c r="E108" s="27">
        <f t="shared" si="9"/>
        <v>0.36781609195402298</v>
      </c>
      <c r="F108" s="27">
        <f t="shared" si="9"/>
        <v>1.1494252873563218E-2</v>
      </c>
      <c r="G108" s="27">
        <f t="shared" si="9"/>
        <v>0.14942528735632185</v>
      </c>
      <c r="H108" s="27">
        <f t="shared" si="9"/>
        <v>0.17241379310344829</v>
      </c>
      <c r="I108" s="27">
        <f t="shared" si="9"/>
        <v>2.2988505747126436E-2</v>
      </c>
      <c r="J108" s="26">
        <v>24</v>
      </c>
      <c r="K108" s="26">
        <v>32</v>
      </c>
      <c r="L108" s="26">
        <v>1</v>
      </c>
      <c r="M108" s="26">
        <v>13</v>
      </c>
      <c r="N108" s="26">
        <v>15</v>
      </c>
      <c r="O108" s="26">
        <v>2</v>
      </c>
      <c r="T108"/>
      <c r="U108"/>
      <c r="V108"/>
      <c r="W108" s="28"/>
      <c r="X108" s="28"/>
      <c r="Y108" s="28"/>
      <c r="Z108" s="28"/>
    </row>
    <row r="109" spans="1:26" x14ac:dyDescent="0.3">
      <c r="A109" s="8" t="s">
        <v>287</v>
      </c>
      <c r="B109" s="8" t="s">
        <v>288</v>
      </c>
      <c r="C109" s="26">
        <v>86</v>
      </c>
      <c r="D109" s="27">
        <f t="shared" si="9"/>
        <v>0.29069767441860467</v>
      </c>
      <c r="E109" s="27">
        <f t="shared" si="9"/>
        <v>0.20930232558139536</v>
      </c>
      <c r="F109" s="27">
        <f t="shared" si="9"/>
        <v>0</v>
      </c>
      <c r="G109" s="27">
        <f t="shared" si="9"/>
        <v>0.36046511627906974</v>
      </c>
      <c r="H109" s="27">
        <f t="shared" si="9"/>
        <v>9.3023255813953487E-2</v>
      </c>
      <c r="I109" s="27">
        <f t="shared" si="9"/>
        <v>4.6511627906976744E-2</v>
      </c>
      <c r="J109" s="26">
        <v>25</v>
      </c>
      <c r="K109" s="26">
        <v>18</v>
      </c>
      <c r="L109" s="26">
        <v>0</v>
      </c>
      <c r="M109" s="26">
        <v>31</v>
      </c>
      <c r="N109" s="26">
        <v>8</v>
      </c>
      <c r="O109" s="26">
        <v>4</v>
      </c>
      <c r="T109"/>
      <c r="U109"/>
      <c r="V109"/>
      <c r="W109" s="28"/>
      <c r="X109" s="28"/>
      <c r="Y109" s="28"/>
      <c r="Z109" s="28"/>
    </row>
    <row r="110" spans="1:26" x14ac:dyDescent="0.3">
      <c r="A110" s="8" t="s">
        <v>289</v>
      </c>
      <c r="B110" s="8" t="s">
        <v>290</v>
      </c>
      <c r="C110" s="26">
        <v>814</v>
      </c>
      <c r="D110" s="27">
        <f t="shared" si="9"/>
        <v>0.37100737100737102</v>
      </c>
      <c r="E110" s="27">
        <f t="shared" si="9"/>
        <v>0.35135135135135137</v>
      </c>
      <c r="F110" s="27">
        <f t="shared" si="9"/>
        <v>3.6855036855036856E-3</v>
      </c>
      <c r="G110" s="27">
        <f t="shared" si="9"/>
        <v>8.8452088452088448E-2</v>
      </c>
      <c r="H110" s="27">
        <f t="shared" si="9"/>
        <v>0.16830466830466831</v>
      </c>
      <c r="I110" s="27">
        <f t="shared" si="9"/>
        <v>1.7199017199017199E-2</v>
      </c>
      <c r="J110" s="26">
        <v>302</v>
      </c>
      <c r="K110" s="26">
        <v>286</v>
      </c>
      <c r="L110" s="26">
        <v>3</v>
      </c>
      <c r="M110" s="26">
        <v>72</v>
      </c>
      <c r="N110" s="26">
        <v>137</v>
      </c>
      <c r="O110" s="26">
        <v>14</v>
      </c>
      <c r="T110"/>
      <c r="U110"/>
      <c r="V110"/>
      <c r="W110" s="28"/>
      <c r="X110" s="28"/>
      <c r="Y110" s="28"/>
      <c r="Z110" s="28"/>
    </row>
    <row r="111" spans="1:26" x14ac:dyDescent="0.3">
      <c r="A111" s="8" t="s">
        <v>291</v>
      </c>
      <c r="B111" s="8" t="s">
        <v>292</v>
      </c>
      <c r="C111" s="26" t="s">
        <v>515</v>
      </c>
      <c r="D111" s="27" t="e">
        <f t="shared" si="9"/>
        <v>#VALUE!</v>
      </c>
      <c r="E111" s="27" t="e">
        <f t="shared" si="9"/>
        <v>#VALUE!</v>
      </c>
      <c r="F111" s="27" t="e">
        <f t="shared" si="9"/>
        <v>#VALUE!</v>
      </c>
      <c r="G111" s="27" t="e">
        <f t="shared" si="9"/>
        <v>#VALUE!</v>
      </c>
      <c r="H111" s="27" t="e">
        <f t="shared" si="9"/>
        <v>#VALUE!</v>
      </c>
      <c r="I111" s="27" t="e">
        <f t="shared" si="9"/>
        <v>#VALUE!</v>
      </c>
      <c r="J111" s="26" t="s">
        <v>515</v>
      </c>
      <c r="K111" s="26" t="s">
        <v>515</v>
      </c>
      <c r="L111" s="26" t="s">
        <v>515</v>
      </c>
      <c r="M111" s="26" t="s">
        <v>515</v>
      </c>
      <c r="N111" s="26" t="s">
        <v>515</v>
      </c>
      <c r="O111" s="26" t="s">
        <v>515</v>
      </c>
      <c r="T111"/>
      <c r="U111"/>
      <c r="V111"/>
      <c r="W111" s="28"/>
      <c r="X111" s="28"/>
      <c r="Y111" s="28"/>
      <c r="Z111" s="28"/>
    </row>
    <row r="112" spans="1:26" x14ac:dyDescent="0.3">
      <c r="A112" s="8" t="s">
        <v>293</v>
      </c>
      <c r="B112" s="8" t="s">
        <v>294</v>
      </c>
      <c r="C112" s="26">
        <v>129</v>
      </c>
      <c r="D112" s="27">
        <f t="shared" si="9"/>
        <v>0.37209302325581395</v>
      </c>
      <c r="E112" s="27">
        <f t="shared" si="9"/>
        <v>0.41085271317829458</v>
      </c>
      <c r="F112" s="27">
        <f t="shared" si="9"/>
        <v>7.7519379844961239E-3</v>
      </c>
      <c r="G112" s="27">
        <f t="shared" si="9"/>
        <v>9.3023255813953487E-2</v>
      </c>
      <c r="H112" s="27">
        <f t="shared" si="9"/>
        <v>8.5271317829457363E-2</v>
      </c>
      <c r="I112" s="27">
        <f t="shared" si="9"/>
        <v>3.1007751937984496E-2</v>
      </c>
      <c r="J112" s="26">
        <v>48</v>
      </c>
      <c r="K112" s="26">
        <v>53</v>
      </c>
      <c r="L112" s="26">
        <v>1</v>
      </c>
      <c r="M112" s="26">
        <v>12</v>
      </c>
      <c r="N112" s="26">
        <v>11</v>
      </c>
      <c r="O112" s="26">
        <v>4</v>
      </c>
      <c r="T112"/>
      <c r="U112"/>
      <c r="V112"/>
      <c r="W112" s="28"/>
      <c r="X112" s="28"/>
      <c r="Y112" s="28"/>
      <c r="Z112" s="28"/>
    </row>
    <row r="113" spans="1:26" x14ac:dyDescent="0.3">
      <c r="A113" s="8" t="s">
        <v>295</v>
      </c>
      <c r="B113" s="8" t="s">
        <v>296</v>
      </c>
      <c r="C113" s="26">
        <v>145</v>
      </c>
      <c r="D113" s="27">
        <f t="shared" si="9"/>
        <v>0.55862068965517242</v>
      </c>
      <c r="E113" s="27">
        <f t="shared" si="9"/>
        <v>0.30344827586206896</v>
      </c>
      <c r="F113" s="27">
        <f t="shared" si="9"/>
        <v>6.8965517241379309E-3</v>
      </c>
      <c r="G113" s="27">
        <f t="shared" si="9"/>
        <v>4.8275862068965517E-2</v>
      </c>
      <c r="H113" s="27">
        <f t="shared" si="9"/>
        <v>8.2758620689655171E-2</v>
      </c>
      <c r="I113" s="27">
        <f t="shared" si="9"/>
        <v>0</v>
      </c>
      <c r="J113" s="26">
        <v>81</v>
      </c>
      <c r="K113" s="26">
        <v>44</v>
      </c>
      <c r="L113" s="26">
        <v>1</v>
      </c>
      <c r="M113" s="26">
        <v>7</v>
      </c>
      <c r="N113" s="26">
        <v>12</v>
      </c>
      <c r="O113" s="26">
        <v>0</v>
      </c>
      <c r="T113"/>
      <c r="U113"/>
      <c r="V113"/>
      <c r="W113" s="28"/>
      <c r="X113" s="28"/>
      <c r="Y113" s="28"/>
      <c r="Z113" s="28"/>
    </row>
    <row r="114" spans="1:26" x14ac:dyDescent="0.3">
      <c r="A114" s="8" t="s">
        <v>297</v>
      </c>
      <c r="B114" s="8" t="s">
        <v>298</v>
      </c>
      <c r="C114" s="26">
        <v>209</v>
      </c>
      <c r="D114" s="27">
        <f t="shared" si="9"/>
        <v>0.39712918660287083</v>
      </c>
      <c r="E114" s="27">
        <f t="shared" si="9"/>
        <v>0.22009569377990432</v>
      </c>
      <c r="F114" s="27">
        <f t="shared" si="9"/>
        <v>0</v>
      </c>
      <c r="G114" s="27">
        <f t="shared" si="9"/>
        <v>0.22009569377990432</v>
      </c>
      <c r="H114" s="27">
        <f t="shared" si="9"/>
        <v>0.12440191387559808</v>
      </c>
      <c r="I114" s="27">
        <f t="shared" si="9"/>
        <v>3.8277511961722487E-2</v>
      </c>
      <c r="J114" s="26">
        <v>83</v>
      </c>
      <c r="K114" s="26">
        <v>46</v>
      </c>
      <c r="L114" s="26">
        <v>0</v>
      </c>
      <c r="M114" s="26">
        <v>46</v>
      </c>
      <c r="N114" s="26">
        <v>26</v>
      </c>
      <c r="O114" s="26">
        <v>8</v>
      </c>
      <c r="T114"/>
      <c r="U114"/>
      <c r="V114"/>
      <c r="W114" s="28"/>
      <c r="X114" s="28"/>
      <c r="Y114" s="28"/>
      <c r="Z114" s="28"/>
    </row>
    <row r="115" spans="1:26" x14ac:dyDescent="0.3">
      <c r="A115" s="8" t="s">
        <v>299</v>
      </c>
      <c r="B115" s="8" t="s">
        <v>300</v>
      </c>
      <c r="C115" s="26">
        <v>141</v>
      </c>
      <c r="D115" s="27">
        <f t="shared" si="9"/>
        <v>0.3546099290780142</v>
      </c>
      <c r="E115" s="27">
        <f t="shared" si="9"/>
        <v>0.28368794326241137</v>
      </c>
      <c r="F115" s="27">
        <f t="shared" si="9"/>
        <v>0</v>
      </c>
      <c r="G115" s="27">
        <f t="shared" si="9"/>
        <v>2.1276595744680851E-2</v>
      </c>
      <c r="H115" s="27">
        <f t="shared" si="9"/>
        <v>0.28368794326241137</v>
      </c>
      <c r="I115" s="27">
        <f t="shared" si="9"/>
        <v>5.6737588652482268E-2</v>
      </c>
      <c r="J115" s="26">
        <v>50</v>
      </c>
      <c r="K115" s="26">
        <v>40</v>
      </c>
      <c r="L115" s="26">
        <v>0</v>
      </c>
      <c r="M115" s="26">
        <v>3</v>
      </c>
      <c r="N115" s="26">
        <v>40</v>
      </c>
      <c r="O115" s="26">
        <v>8</v>
      </c>
      <c r="T115"/>
      <c r="U115"/>
      <c r="V115"/>
      <c r="W115" s="28"/>
      <c r="X115" s="28"/>
      <c r="Y115" s="28"/>
      <c r="Z115" s="28"/>
    </row>
    <row r="116" spans="1:26" x14ac:dyDescent="0.3">
      <c r="A116" s="8" t="s">
        <v>301</v>
      </c>
      <c r="B116" s="8" t="s">
        <v>302</v>
      </c>
      <c r="C116" s="26">
        <v>340</v>
      </c>
      <c r="D116" s="27">
        <f t="shared" si="9"/>
        <v>0.46176470588235297</v>
      </c>
      <c r="E116" s="27">
        <f t="shared" si="9"/>
        <v>0.33235294117647057</v>
      </c>
      <c r="F116" s="27">
        <f t="shared" si="9"/>
        <v>0</v>
      </c>
      <c r="G116" s="27">
        <f t="shared" si="9"/>
        <v>0.11176470588235295</v>
      </c>
      <c r="H116" s="27">
        <f t="shared" si="9"/>
        <v>7.0588235294117646E-2</v>
      </c>
      <c r="I116" s="27">
        <f t="shared" si="9"/>
        <v>2.3529411764705882E-2</v>
      </c>
      <c r="J116" s="26">
        <v>157</v>
      </c>
      <c r="K116" s="26">
        <v>113</v>
      </c>
      <c r="L116" s="26">
        <v>0</v>
      </c>
      <c r="M116" s="26">
        <v>38</v>
      </c>
      <c r="N116" s="26">
        <v>24</v>
      </c>
      <c r="O116" s="26">
        <v>8</v>
      </c>
      <c r="T116"/>
      <c r="U116"/>
      <c r="V116"/>
      <c r="W116" s="28"/>
      <c r="X116" s="28"/>
      <c r="Y116" s="28"/>
      <c r="Z116" s="28"/>
    </row>
    <row r="117" spans="1:26" x14ac:dyDescent="0.3">
      <c r="A117" s="8" t="s">
        <v>303</v>
      </c>
      <c r="B117" s="8" t="s">
        <v>304</v>
      </c>
      <c r="C117" s="29">
        <v>54519</v>
      </c>
      <c r="D117" s="27">
        <f t="shared" ref="D117:I120" si="10">J117/$C117</f>
        <v>0.3699077385865478</v>
      </c>
      <c r="E117" s="27">
        <f t="shared" si="10"/>
        <v>0.31658687796914836</v>
      </c>
      <c r="F117" s="27">
        <f t="shared" si="10"/>
        <v>5.6860910875107763E-3</v>
      </c>
      <c r="G117" s="27">
        <f t="shared" ref="G117:I117" si="11">M117/$C117</f>
        <v>0.13776848438159173</v>
      </c>
      <c r="H117" s="27">
        <f t="shared" si="11"/>
        <v>0.15213044993488509</v>
      </c>
      <c r="I117" s="27">
        <f t="shared" si="11"/>
        <v>1.792035804031622E-2</v>
      </c>
      <c r="J117" s="29">
        <v>20167</v>
      </c>
      <c r="K117" s="29">
        <v>17260</v>
      </c>
      <c r="L117" s="29">
        <v>310</v>
      </c>
      <c r="M117" s="29">
        <v>7511</v>
      </c>
      <c r="N117" s="29">
        <v>8294</v>
      </c>
      <c r="O117" s="29">
        <v>977</v>
      </c>
    </row>
    <row r="118" spans="1:26" x14ac:dyDescent="0.3">
      <c r="A118" s="8" t="s">
        <v>317</v>
      </c>
      <c r="B118" s="8" t="s">
        <v>318</v>
      </c>
      <c r="C118" s="29">
        <v>372085</v>
      </c>
      <c r="D118" s="27">
        <f t="shared" si="10"/>
        <v>0.37165701385436123</v>
      </c>
      <c r="E118" s="27">
        <f t="shared" si="10"/>
        <v>0.29711490654017225</v>
      </c>
      <c r="F118" s="27">
        <f t="shared" si="10"/>
        <v>5.9233777228321488E-3</v>
      </c>
      <c r="G118" s="27">
        <f t="shared" si="10"/>
        <v>0.1593641237889192</v>
      </c>
      <c r="H118" s="27">
        <f t="shared" si="10"/>
        <v>0.14965935202977815</v>
      </c>
      <c r="I118" s="27">
        <f t="shared" si="10"/>
        <v>1.6281226063937004E-2</v>
      </c>
      <c r="J118" s="29">
        <v>138288</v>
      </c>
      <c r="K118" s="29">
        <v>110552</v>
      </c>
      <c r="L118" s="29">
        <v>2204</v>
      </c>
      <c r="M118" s="29">
        <v>59297</v>
      </c>
      <c r="N118" s="29">
        <v>55686</v>
      </c>
      <c r="O118" s="29">
        <v>6058</v>
      </c>
    </row>
    <row r="119" spans="1:26" x14ac:dyDescent="0.3">
      <c r="A119" s="8" t="s">
        <v>319</v>
      </c>
      <c r="B119" s="8" t="s">
        <v>320</v>
      </c>
      <c r="C119" s="26">
        <v>2423035</v>
      </c>
      <c r="D119" s="27">
        <f t="shared" si="10"/>
        <v>0.32893416727368774</v>
      </c>
      <c r="E119" s="27">
        <f t="shared" si="10"/>
        <v>0.34702016272979963</v>
      </c>
      <c r="F119" s="27">
        <f t="shared" si="10"/>
        <v>7.3296506241139724E-3</v>
      </c>
      <c r="G119" s="27">
        <f t="shared" si="10"/>
        <v>0.15696471573873264</v>
      </c>
      <c r="H119" s="27">
        <f t="shared" si="10"/>
        <v>0.14701686108537435</v>
      </c>
      <c r="I119" s="27">
        <f t="shared" si="10"/>
        <v>1.2734442548291709E-2</v>
      </c>
      <c r="J119" s="26">
        <v>797019</v>
      </c>
      <c r="K119" s="26">
        <v>840842</v>
      </c>
      <c r="L119" s="26">
        <v>17760</v>
      </c>
      <c r="M119" s="26">
        <v>380331</v>
      </c>
      <c r="N119" s="26">
        <v>356227</v>
      </c>
      <c r="O119" s="26">
        <v>30856</v>
      </c>
      <c r="S119"/>
      <c r="T119"/>
      <c r="U119"/>
      <c r="V119" s="28"/>
      <c r="W119" s="28"/>
      <c r="X119" s="28"/>
      <c r="Y119" s="28"/>
    </row>
    <row r="120" spans="1:26" x14ac:dyDescent="0.3">
      <c r="A120" s="8" t="s">
        <v>4</v>
      </c>
      <c r="B120" s="8" t="s">
        <v>321</v>
      </c>
      <c r="C120" s="26">
        <v>22063368</v>
      </c>
      <c r="D120" s="27">
        <f t="shared" si="10"/>
        <v>0.30573682132301833</v>
      </c>
      <c r="E120" s="27">
        <f t="shared" si="10"/>
        <v>0.32766710866627435</v>
      </c>
      <c r="F120" s="27">
        <f t="shared" si="10"/>
        <v>7.8754975215026106E-3</v>
      </c>
      <c r="G120" s="27">
        <f t="shared" si="10"/>
        <v>0.17692448405882547</v>
      </c>
      <c r="H120" s="27">
        <f t="shared" si="10"/>
        <v>0.16842052401065874</v>
      </c>
      <c r="I120" s="27">
        <f t="shared" si="10"/>
        <v>1.3375564419720506E-2</v>
      </c>
      <c r="J120" s="26">
        <v>6745584</v>
      </c>
      <c r="K120" s="26">
        <v>7229440</v>
      </c>
      <c r="L120" s="26">
        <v>173760</v>
      </c>
      <c r="M120" s="26">
        <v>3903550</v>
      </c>
      <c r="N120" s="26">
        <v>3715924</v>
      </c>
      <c r="O120" s="26">
        <v>295110</v>
      </c>
      <c r="S120"/>
      <c r="T120"/>
      <c r="U120"/>
      <c r="V120" s="28"/>
      <c r="W120" s="28"/>
      <c r="X120" s="28"/>
      <c r="Y120" s="2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20"/>
  <sheetViews>
    <sheetView topLeftCell="A106" workbookViewId="0">
      <selection activeCell="C115" sqref="C115"/>
    </sheetView>
  </sheetViews>
  <sheetFormatPr defaultColWidth="10.5546875" defaultRowHeight="14.4" x14ac:dyDescent="0.3"/>
  <cols>
    <col min="1" max="2" width="10.5546875" style="8"/>
    <col min="3" max="3" width="14.33203125" style="8" bestFit="1" customWidth="1"/>
    <col min="4" max="16384" width="10.5546875" style="8"/>
  </cols>
  <sheetData>
    <row r="1" spans="1:17" x14ac:dyDescent="0.3">
      <c r="A1" s="23" t="s">
        <v>526</v>
      </c>
      <c r="C1" s="24"/>
      <c r="D1" s="24"/>
      <c r="E1" s="24"/>
      <c r="F1" s="24"/>
      <c r="G1" s="24"/>
      <c r="H1" s="24"/>
      <c r="I1" s="24"/>
      <c r="J1" s="24"/>
    </row>
    <row r="3" spans="1:17" ht="129.6" x14ac:dyDescent="0.3">
      <c r="C3" s="25" t="s">
        <v>527</v>
      </c>
      <c r="D3" s="25" t="s">
        <v>528</v>
      </c>
      <c r="E3" s="25" t="s">
        <v>529</v>
      </c>
      <c r="F3" s="25" t="s">
        <v>530</v>
      </c>
      <c r="G3" s="25" t="s">
        <v>531</v>
      </c>
      <c r="H3" s="25" t="s">
        <v>532</v>
      </c>
      <c r="I3" s="25" t="s">
        <v>533</v>
      </c>
      <c r="J3" s="25" t="s">
        <v>534</v>
      </c>
      <c r="K3" s="25" t="s">
        <v>535</v>
      </c>
      <c r="L3" s="25" t="s">
        <v>536</v>
      </c>
      <c r="M3" s="25" t="s">
        <v>537</v>
      </c>
      <c r="N3" s="25" t="s">
        <v>538</v>
      </c>
      <c r="O3" s="25" t="s">
        <v>539</v>
      </c>
      <c r="P3" s="25" t="s">
        <v>540</v>
      </c>
      <c r="Q3" s="25" t="s">
        <v>541</v>
      </c>
    </row>
    <row r="4" spans="1:17" x14ac:dyDescent="0.3">
      <c r="A4" s="8" t="s">
        <v>77</v>
      </c>
      <c r="B4" s="8" t="s">
        <v>78</v>
      </c>
      <c r="C4" s="26">
        <v>640</v>
      </c>
      <c r="D4" s="100">
        <f t="shared" ref="D4:J36" si="0">K4/$C4</f>
        <v>0.7109375</v>
      </c>
      <c r="E4" s="100">
        <f t="shared" si="0"/>
        <v>0.21406249999999999</v>
      </c>
      <c r="F4" s="100">
        <f t="shared" si="0"/>
        <v>7.03125E-2</v>
      </c>
      <c r="G4" s="100">
        <f t="shared" si="0"/>
        <v>4.6874999999999998E-3</v>
      </c>
      <c r="H4" s="100">
        <f t="shared" si="0"/>
        <v>0</v>
      </c>
      <c r="I4" s="100">
        <f t="shared" si="0"/>
        <v>1</v>
      </c>
      <c r="J4" s="100">
        <f t="shared" si="0"/>
        <v>0</v>
      </c>
      <c r="K4" s="26">
        <v>455</v>
      </c>
      <c r="L4" s="26">
        <v>137</v>
      </c>
      <c r="M4" s="26">
        <v>45</v>
      </c>
      <c r="N4" s="26">
        <v>3</v>
      </c>
      <c r="O4" s="26">
        <v>0</v>
      </c>
      <c r="P4" s="101">
        <v>640</v>
      </c>
      <c r="Q4" s="26">
        <v>0</v>
      </c>
    </row>
    <row r="5" spans="1:17" x14ac:dyDescent="0.3">
      <c r="A5" s="8" t="s">
        <v>79</v>
      </c>
      <c r="B5" s="8" t="s">
        <v>80</v>
      </c>
      <c r="C5" s="26">
        <v>4481</v>
      </c>
      <c r="D5" s="100">
        <f t="shared" si="0"/>
        <v>0.47958045079223388</v>
      </c>
      <c r="E5" s="100">
        <f t="shared" si="0"/>
        <v>0.28765900468645389</v>
      </c>
      <c r="F5" s="100">
        <f t="shared" si="0"/>
        <v>0.15085918321803168</v>
      </c>
      <c r="G5" s="100">
        <f t="shared" si="0"/>
        <v>7.6768578442311983E-2</v>
      </c>
      <c r="H5" s="100">
        <f t="shared" si="0"/>
        <v>3.5706315554563713E-3</v>
      </c>
      <c r="I5" s="100">
        <f t="shared" si="0"/>
        <v>0.99843784869448782</v>
      </c>
      <c r="J5" s="100">
        <f t="shared" si="0"/>
        <v>1.5621513055121626E-3</v>
      </c>
      <c r="K5" s="26">
        <v>2149</v>
      </c>
      <c r="L5" s="26">
        <v>1289</v>
      </c>
      <c r="M5" s="26">
        <v>676</v>
      </c>
      <c r="N5" s="26">
        <v>344</v>
      </c>
      <c r="O5" s="26">
        <v>16</v>
      </c>
      <c r="P5" s="101">
        <v>4474</v>
      </c>
      <c r="Q5" s="26">
        <v>7</v>
      </c>
    </row>
    <row r="6" spans="1:17" x14ac:dyDescent="0.3">
      <c r="A6" s="8" t="s">
        <v>81</v>
      </c>
      <c r="B6" s="8" t="s">
        <v>82</v>
      </c>
      <c r="C6" s="26">
        <v>603</v>
      </c>
      <c r="D6" s="100">
        <f t="shared" si="0"/>
        <v>0.52072968490878935</v>
      </c>
      <c r="E6" s="100">
        <f t="shared" si="0"/>
        <v>0.33996683250414594</v>
      </c>
      <c r="F6" s="100">
        <f t="shared" si="0"/>
        <v>9.1210613598673301E-2</v>
      </c>
      <c r="G6" s="100">
        <f t="shared" si="0"/>
        <v>4.6434494195688222E-2</v>
      </c>
      <c r="H6" s="100">
        <f t="shared" si="0"/>
        <v>1.658374792703151E-3</v>
      </c>
      <c r="I6" s="100">
        <f t="shared" si="0"/>
        <v>1</v>
      </c>
      <c r="J6" s="100">
        <f t="shared" si="0"/>
        <v>0</v>
      </c>
      <c r="K6" s="26">
        <v>314</v>
      </c>
      <c r="L6" s="26">
        <v>205</v>
      </c>
      <c r="M6" s="26">
        <v>55</v>
      </c>
      <c r="N6" s="26">
        <v>28</v>
      </c>
      <c r="O6" s="26">
        <v>1</v>
      </c>
      <c r="P6" s="101">
        <v>603</v>
      </c>
      <c r="Q6" s="26">
        <v>0</v>
      </c>
    </row>
    <row r="7" spans="1:17" x14ac:dyDescent="0.3">
      <c r="A7" s="8" t="s">
        <v>83</v>
      </c>
      <c r="B7" s="8" t="s">
        <v>84</v>
      </c>
      <c r="C7" s="26">
        <v>344</v>
      </c>
      <c r="D7" s="100">
        <f t="shared" si="0"/>
        <v>0.4941860465116279</v>
      </c>
      <c r="E7" s="100">
        <f t="shared" si="0"/>
        <v>0.37209302325581395</v>
      </c>
      <c r="F7" s="100">
        <f t="shared" si="0"/>
        <v>0.10465116279069768</v>
      </c>
      <c r="G7" s="100">
        <f t="shared" si="0"/>
        <v>2.9069767441860465E-2</v>
      </c>
      <c r="H7" s="100">
        <f t="shared" si="0"/>
        <v>0</v>
      </c>
      <c r="I7" s="100">
        <f t="shared" si="0"/>
        <v>1</v>
      </c>
      <c r="J7" s="100">
        <f t="shared" si="0"/>
        <v>0</v>
      </c>
      <c r="K7" s="26">
        <v>170</v>
      </c>
      <c r="L7" s="26">
        <v>128</v>
      </c>
      <c r="M7" s="26">
        <v>36</v>
      </c>
      <c r="N7" s="26">
        <v>10</v>
      </c>
      <c r="O7" s="26">
        <v>0</v>
      </c>
      <c r="P7" s="101">
        <v>344</v>
      </c>
      <c r="Q7" s="26">
        <v>0</v>
      </c>
    </row>
    <row r="8" spans="1:17" x14ac:dyDescent="0.3">
      <c r="A8" s="8" t="s">
        <v>85</v>
      </c>
      <c r="B8" s="8" t="s">
        <v>86</v>
      </c>
      <c r="C8" s="26">
        <v>157</v>
      </c>
      <c r="D8" s="100">
        <f t="shared" si="0"/>
        <v>0.56050955414012738</v>
      </c>
      <c r="E8" s="100">
        <f t="shared" si="0"/>
        <v>0.39490445859872614</v>
      </c>
      <c r="F8" s="100">
        <f t="shared" si="0"/>
        <v>3.1847133757961783E-2</v>
      </c>
      <c r="G8" s="100">
        <f t="shared" si="0"/>
        <v>6.369426751592357E-3</v>
      </c>
      <c r="H8" s="100">
        <f t="shared" si="0"/>
        <v>6.369426751592357E-3</v>
      </c>
      <c r="I8" s="100">
        <f t="shared" si="0"/>
        <v>1</v>
      </c>
      <c r="J8" s="100">
        <f t="shared" si="0"/>
        <v>0</v>
      </c>
      <c r="K8" s="26">
        <v>88</v>
      </c>
      <c r="L8" s="26">
        <v>62</v>
      </c>
      <c r="M8" s="26">
        <v>5</v>
      </c>
      <c r="N8" s="26">
        <v>1</v>
      </c>
      <c r="O8" s="26">
        <v>1</v>
      </c>
      <c r="P8" s="101">
        <v>157</v>
      </c>
      <c r="Q8" s="26">
        <v>0</v>
      </c>
    </row>
    <row r="9" spans="1:17" x14ac:dyDescent="0.3">
      <c r="A9" s="8" t="s">
        <v>87</v>
      </c>
      <c r="B9" s="8" t="s">
        <v>88</v>
      </c>
      <c r="C9" s="26">
        <v>208</v>
      </c>
      <c r="D9" s="100">
        <f t="shared" si="0"/>
        <v>0.69711538461538458</v>
      </c>
      <c r="E9" s="100">
        <f t="shared" si="0"/>
        <v>0.23076923076923078</v>
      </c>
      <c r="F9" s="100">
        <f t="shared" si="0"/>
        <v>5.2884615384615384E-2</v>
      </c>
      <c r="G9" s="100">
        <f t="shared" si="0"/>
        <v>4.807692307692308E-3</v>
      </c>
      <c r="H9" s="100">
        <f t="shared" si="0"/>
        <v>1.4423076923076924E-2</v>
      </c>
      <c r="I9" s="100">
        <f t="shared" si="0"/>
        <v>1</v>
      </c>
      <c r="J9" s="100">
        <f t="shared" si="0"/>
        <v>0</v>
      </c>
      <c r="K9" s="26">
        <v>145</v>
      </c>
      <c r="L9" s="26">
        <v>48</v>
      </c>
      <c r="M9" s="26">
        <v>11</v>
      </c>
      <c r="N9" s="26">
        <v>1</v>
      </c>
      <c r="O9" s="26">
        <v>3</v>
      </c>
      <c r="P9" s="101">
        <v>208</v>
      </c>
      <c r="Q9" s="26">
        <v>0</v>
      </c>
    </row>
    <row r="10" spans="1:17" x14ac:dyDescent="0.3">
      <c r="A10" s="8" t="s">
        <v>89</v>
      </c>
      <c r="B10" s="8" t="s">
        <v>90</v>
      </c>
      <c r="C10" s="26">
        <v>567</v>
      </c>
      <c r="D10" s="100">
        <f t="shared" si="0"/>
        <v>0.73015873015873012</v>
      </c>
      <c r="E10" s="100">
        <f t="shared" si="0"/>
        <v>0.24514991181657847</v>
      </c>
      <c r="F10" s="100">
        <f t="shared" si="0"/>
        <v>2.1164021164021163E-2</v>
      </c>
      <c r="G10" s="100">
        <f t="shared" si="0"/>
        <v>0</v>
      </c>
      <c r="H10" s="100">
        <f t="shared" si="0"/>
        <v>3.5273368606701938E-3</v>
      </c>
      <c r="I10" s="100">
        <f t="shared" si="0"/>
        <v>1</v>
      </c>
      <c r="J10" s="100">
        <f t="shared" si="0"/>
        <v>0</v>
      </c>
      <c r="K10" s="26">
        <v>414</v>
      </c>
      <c r="L10" s="26">
        <v>139</v>
      </c>
      <c r="M10" s="26">
        <v>12</v>
      </c>
      <c r="N10" s="26">
        <v>0</v>
      </c>
      <c r="O10" s="26">
        <v>2</v>
      </c>
      <c r="P10" s="101">
        <v>567</v>
      </c>
      <c r="Q10" s="26">
        <v>0</v>
      </c>
    </row>
    <row r="11" spans="1:17" x14ac:dyDescent="0.3">
      <c r="A11" s="8" t="s">
        <v>91</v>
      </c>
      <c r="B11" s="8" t="s">
        <v>92</v>
      </c>
      <c r="C11" s="26">
        <v>279</v>
      </c>
      <c r="D11" s="100">
        <f t="shared" si="0"/>
        <v>0.5376344086021505</v>
      </c>
      <c r="E11" s="100">
        <f t="shared" si="0"/>
        <v>0.30465949820788529</v>
      </c>
      <c r="F11" s="100">
        <f t="shared" si="0"/>
        <v>0.14695340501792115</v>
      </c>
      <c r="G11" s="100">
        <f t="shared" si="0"/>
        <v>0</v>
      </c>
      <c r="H11" s="100">
        <f t="shared" si="0"/>
        <v>1.0752688172043012E-2</v>
      </c>
      <c r="I11" s="100">
        <f t="shared" si="0"/>
        <v>1</v>
      </c>
      <c r="J11" s="100">
        <f t="shared" si="0"/>
        <v>0</v>
      </c>
      <c r="K11" s="26">
        <v>150</v>
      </c>
      <c r="L11" s="26">
        <v>85</v>
      </c>
      <c r="M11" s="26">
        <v>41</v>
      </c>
      <c r="N11" s="26">
        <v>0</v>
      </c>
      <c r="O11" s="26">
        <v>3</v>
      </c>
      <c r="P11" s="101">
        <v>279</v>
      </c>
      <c r="Q11" s="26">
        <v>0</v>
      </c>
    </row>
    <row r="12" spans="1:17" x14ac:dyDescent="0.3">
      <c r="A12" s="8" t="s">
        <v>93</v>
      </c>
      <c r="B12" s="8" t="s">
        <v>94</v>
      </c>
      <c r="C12" s="26">
        <v>106</v>
      </c>
      <c r="D12" s="100">
        <f t="shared" si="0"/>
        <v>0.53773584905660377</v>
      </c>
      <c r="E12" s="100">
        <f t="shared" si="0"/>
        <v>0.35849056603773582</v>
      </c>
      <c r="F12" s="100">
        <f t="shared" si="0"/>
        <v>9.4339622641509441E-2</v>
      </c>
      <c r="G12" s="100">
        <f t="shared" si="0"/>
        <v>9.433962264150943E-3</v>
      </c>
      <c r="H12" s="100">
        <f t="shared" si="0"/>
        <v>0</v>
      </c>
      <c r="I12" s="100">
        <f t="shared" si="0"/>
        <v>1</v>
      </c>
      <c r="J12" s="100">
        <f t="shared" si="0"/>
        <v>0</v>
      </c>
      <c r="K12" s="26">
        <v>57</v>
      </c>
      <c r="L12" s="26">
        <v>38</v>
      </c>
      <c r="M12" s="26">
        <v>10</v>
      </c>
      <c r="N12" s="26">
        <v>1</v>
      </c>
      <c r="O12" s="26">
        <v>0</v>
      </c>
      <c r="P12" s="101">
        <v>106</v>
      </c>
      <c r="Q12" s="26">
        <v>0</v>
      </c>
    </row>
    <row r="13" spans="1:17" x14ac:dyDescent="0.3">
      <c r="A13" s="8" t="s">
        <v>95</v>
      </c>
      <c r="B13" s="8" t="s">
        <v>96</v>
      </c>
      <c r="C13" s="26">
        <v>136</v>
      </c>
      <c r="D13" s="100">
        <f t="shared" si="0"/>
        <v>0.5220588235294118</v>
      </c>
      <c r="E13" s="100">
        <f t="shared" si="0"/>
        <v>0.34558823529411764</v>
      </c>
      <c r="F13" s="100">
        <f t="shared" si="0"/>
        <v>0.11764705882352941</v>
      </c>
      <c r="G13" s="100">
        <f t="shared" si="0"/>
        <v>1.4705882352941176E-2</v>
      </c>
      <c r="H13" s="100">
        <f t="shared" si="0"/>
        <v>0</v>
      </c>
      <c r="I13" s="100">
        <f t="shared" si="0"/>
        <v>1</v>
      </c>
      <c r="J13" s="100">
        <f t="shared" si="0"/>
        <v>0</v>
      </c>
      <c r="K13" s="26">
        <v>71</v>
      </c>
      <c r="L13" s="26">
        <v>47</v>
      </c>
      <c r="M13" s="26">
        <v>16</v>
      </c>
      <c r="N13" s="26">
        <v>2</v>
      </c>
      <c r="O13" s="26">
        <v>0</v>
      </c>
      <c r="P13" s="101">
        <v>136</v>
      </c>
      <c r="Q13" s="26">
        <v>0</v>
      </c>
    </row>
    <row r="14" spans="1:17" x14ac:dyDescent="0.3">
      <c r="A14" s="8" t="s">
        <v>97</v>
      </c>
      <c r="B14" s="8" t="s">
        <v>98</v>
      </c>
      <c r="C14" s="26">
        <v>113</v>
      </c>
      <c r="D14" s="100">
        <f t="shared" si="0"/>
        <v>0.55752212389380529</v>
      </c>
      <c r="E14" s="100">
        <f t="shared" si="0"/>
        <v>0.41592920353982299</v>
      </c>
      <c r="F14" s="100">
        <f t="shared" si="0"/>
        <v>0</v>
      </c>
      <c r="G14" s="100">
        <f t="shared" si="0"/>
        <v>1.7699115044247787E-2</v>
      </c>
      <c r="H14" s="100">
        <f t="shared" si="0"/>
        <v>8.8495575221238937E-3</v>
      </c>
      <c r="I14" s="100">
        <f t="shared" si="0"/>
        <v>1</v>
      </c>
      <c r="J14" s="100">
        <f t="shared" si="0"/>
        <v>0</v>
      </c>
      <c r="K14" s="26">
        <v>63</v>
      </c>
      <c r="L14" s="26">
        <v>47</v>
      </c>
      <c r="M14" s="26">
        <v>0</v>
      </c>
      <c r="N14" s="26">
        <v>2</v>
      </c>
      <c r="O14" s="26">
        <v>1</v>
      </c>
      <c r="P14" s="101">
        <v>113</v>
      </c>
      <c r="Q14" s="26">
        <v>0</v>
      </c>
    </row>
    <row r="15" spans="1:17" x14ac:dyDescent="0.3">
      <c r="A15" s="8" t="s">
        <v>99</v>
      </c>
      <c r="B15" s="8" t="s">
        <v>100</v>
      </c>
      <c r="C15" s="26">
        <v>293</v>
      </c>
      <c r="D15" s="100">
        <f t="shared" si="0"/>
        <v>0.55290102389078499</v>
      </c>
      <c r="E15" s="100">
        <f t="shared" si="0"/>
        <v>0.3651877133105802</v>
      </c>
      <c r="F15" s="100">
        <f t="shared" si="0"/>
        <v>7.1672354948805458E-2</v>
      </c>
      <c r="G15" s="100">
        <f t="shared" si="0"/>
        <v>1.0238907849829351E-2</v>
      </c>
      <c r="H15" s="100">
        <f t="shared" si="0"/>
        <v>0</v>
      </c>
      <c r="I15" s="100">
        <f t="shared" si="0"/>
        <v>1</v>
      </c>
      <c r="J15" s="100">
        <f t="shared" si="0"/>
        <v>0</v>
      </c>
      <c r="K15" s="26">
        <v>162</v>
      </c>
      <c r="L15" s="26">
        <v>107</v>
      </c>
      <c r="M15" s="26">
        <v>21</v>
      </c>
      <c r="N15" s="26">
        <v>3</v>
      </c>
      <c r="O15" s="26">
        <v>0</v>
      </c>
      <c r="P15" s="101">
        <v>293</v>
      </c>
      <c r="Q15" s="26">
        <v>0</v>
      </c>
    </row>
    <row r="16" spans="1:17" x14ac:dyDescent="0.3">
      <c r="A16" s="8" t="s">
        <v>101</v>
      </c>
      <c r="B16" s="8" t="s">
        <v>102</v>
      </c>
      <c r="C16" s="26">
        <v>201</v>
      </c>
      <c r="D16" s="100">
        <f t="shared" si="0"/>
        <v>0.61194029850746268</v>
      </c>
      <c r="E16" s="100">
        <f t="shared" si="0"/>
        <v>0.23383084577114427</v>
      </c>
      <c r="F16" s="100">
        <f t="shared" si="0"/>
        <v>8.9552238805970144E-2</v>
      </c>
      <c r="G16" s="100">
        <f t="shared" si="0"/>
        <v>6.4676616915422883E-2</v>
      </c>
      <c r="H16" s="100">
        <f t="shared" si="0"/>
        <v>0</v>
      </c>
      <c r="I16" s="100">
        <f t="shared" si="0"/>
        <v>1</v>
      </c>
      <c r="J16" s="100">
        <f t="shared" si="0"/>
        <v>0</v>
      </c>
      <c r="K16" s="26">
        <v>123</v>
      </c>
      <c r="L16" s="26">
        <v>47</v>
      </c>
      <c r="M16" s="26">
        <v>18</v>
      </c>
      <c r="N16" s="26">
        <v>13</v>
      </c>
      <c r="O16" s="26">
        <v>0</v>
      </c>
      <c r="P16" s="101">
        <v>201</v>
      </c>
      <c r="Q16" s="26">
        <v>0</v>
      </c>
    </row>
    <row r="17" spans="1:17" x14ac:dyDescent="0.3">
      <c r="A17" s="8" t="s">
        <v>103</v>
      </c>
      <c r="B17" s="8" t="s">
        <v>104</v>
      </c>
      <c r="C17" s="26">
        <v>143</v>
      </c>
      <c r="D17" s="100">
        <f t="shared" si="0"/>
        <v>0.50349650349650354</v>
      </c>
      <c r="E17" s="100">
        <f t="shared" si="0"/>
        <v>0.47552447552447552</v>
      </c>
      <c r="F17" s="100">
        <f t="shared" si="0"/>
        <v>6.993006993006993E-3</v>
      </c>
      <c r="G17" s="100">
        <f t="shared" si="0"/>
        <v>1.3986013986013986E-2</v>
      </c>
      <c r="H17" s="100">
        <f t="shared" si="0"/>
        <v>0</v>
      </c>
      <c r="I17" s="100">
        <f t="shared" si="0"/>
        <v>1</v>
      </c>
      <c r="J17" s="100">
        <f t="shared" si="0"/>
        <v>0</v>
      </c>
      <c r="K17" s="26">
        <v>72</v>
      </c>
      <c r="L17" s="26">
        <v>68</v>
      </c>
      <c r="M17" s="26">
        <v>1</v>
      </c>
      <c r="N17" s="26">
        <v>2</v>
      </c>
      <c r="O17" s="26">
        <v>0</v>
      </c>
      <c r="P17" s="101">
        <v>143</v>
      </c>
      <c r="Q17" s="26">
        <v>0</v>
      </c>
    </row>
    <row r="18" spans="1:17" x14ac:dyDescent="0.3">
      <c r="A18" s="8" t="s">
        <v>105</v>
      </c>
      <c r="B18" s="8" t="s">
        <v>106</v>
      </c>
      <c r="C18" s="26">
        <v>125</v>
      </c>
      <c r="D18" s="100">
        <f t="shared" si="0"/>
        <v>0.76800000000000002</v>
      </c>
      <c r="E18" s="100">
        <f t="shared" si="0"/>
        <v>0.13600000000000001</v>
      </c>
      <c r="F18" s="100">
        <f t="shared" si="0"/>
        <v>8.7999999999999995E-2</v>
      </c>
      <c r="G18" s="100">
        <f t="shared" si="0"/>
        <v>8.0000000000000002E-3</v>
      </c>
      <c r="H18" s="100">
        <f t="shared" si="0"/>
        <v>0</v>
      </c>
      <c r="I18" s="100">
        <f t="shared" si="0"/>
        <v>1</v>
      </c>
      <c r="J18" s="100">
        <f t="shared" si="0"/>
        <v>0</v>
      </c>
      <c r="K18" s="26">
        <v>96</v>
      </c>
      <c r="L18" s="26">
        <v>17</v>
      </c>
      <c r="M18" s="26">
        <v>11</v>
      </c>
      <c r="N18" s="26">
        <v>1</v>
      </c>
      <c r="O18" s="26">
        <v>0</v>
      </c>
      <c r="P18" s="101">
        <v>125</v>
      </c>
      <c r="Q18" s="26">
        <v>0</v>
      </c>
    </row>
    <row r="19" spans="1:17" x14ac:dyDescent="0.3">
      <c r="A19" s="8" t="s">
        <v>107</v>
      </c>
      <c r="B19" s="8" t="s">
        <v>108</v>
      </c>
      <c r="C19" s="26" t="s">
        <v>515</v>
      </c>
      <c r="D19" s="100" t="e">
        <f t="shared" si="0"/>
        <v>#VALUE!</v>
      </c>
      <c r="E19" s="100" t="e">
        <f t="shared" si="0"/>
        <v>#VALUE!</v>
      </c>
      <c r="F19" s="100" t="e">
        <f t="shared" si="0"/>
        <v>#VALUE!</v>
      </c>
      <c r="G19" s="100" t="e">
        <f t="shared" si="0"/>
        <v>#VALUE!</v>
      </c>
      <c r="H19" s="100" t="e">
        <f t="shared" si="0"/>
        <v>#VALUE!</v>
      </c>
      <c r="I19" s="100" t="e">
        <f t="shared" si="0"/>
        <v>#VALUE!</v>
      </c>
      <c r="J19" s="100" t="e">
        <f t="shared" si="0"/>
        <v>#VALUE!</v>
      </c>
      <c r="K19" s="26" t="s">
        <v>515</v>
      </c>
      <c r="L19" s="26" t="s">
        <v>515</v>
      </c>
      <c r="M19" s="26" t="s">
        <v>515</v>
      </c>
      <c r="N19" s="26" t="s">
        <v>515</v>
      </c>
      <c r="O19" s="26" t="s">
        <v>515</v>
      </c>
      <c r="P19" s="101" t="s">
        <v>515</v>
      </c>
      <c r="Q19" s="26" t="s">
        <v>515</v>
      </c>
    </row>
    <row r="20" spans="1:17" x14ac:dyDescent="0.3">
      <c r="A20" s="8" t="s">
        <v>109</v>
      </c>
      <c r="B20" s="8" t="s">
        <v>110</v>
      </c>
      <c r="C20" s="26">
        <v>776</v>
      </c>
      <c r="D20" s="100">
        <f t="shared" si="0"/>
        <v>0.3079896907216495</v>
      </c>
      <c r="E20" s="100">
        <f t="shared" si="0"/>
        <v>0.30412371134020616</v>
      </c>
      <c r="F20" s="100">
        <f t="shared" si="0"/>
        <v>0.33762886597938147</v>
      </c>
      <c r="G20" s="100">
        <f t="shared" si="0"/>
        <v>4.8969072164948453E-2</v>
      </c>
      <c r="H20" s="100">
        <f t="shared" si="0"/>
        <v>1.288659793814433E-3</v>
      </c>
      <c r="I20" s="100">
        <f t="shared" si="0"/>
        <v>1</v>
      </c>
      <c r="J20" s="100">
        <f t="shared" si="0"/>
        <v>0</v>
      </c>
      <c r="K20" s="26">
        <v>239</v>
      </c>
      <c r="L20" s="26">
        <v>236</v>
      </c>
      <c r="M20" s="26">
        <v>262</v>
      </c>
      <c r="N20" s="26">
        <v>38</v>
      </c>
      <c r="O20" s="26">
        <v>1</v>
      </c>
      <c r="P20" s="101">
        <v>776</v>
      </c>
      <c r="Q20" s="26">
        <v>0</v>
      </c>
    </row>
    <row r="21" spans="1:17" x14ac:dyDescent="0.3">
      <c r="A21" s="8" t="s">
        <v>111</v>
      </c>
      <c r="B21" s="8" t="s">
        <v>112</v>
      </c>
      <c r="C21" s="26">
        <v>174</v>
      </c>
      <c r="D21" s="100">
        <f t="shared" si="0"/>
        <v>0.7068965517241379</v>
      </c>
      <c r="E21" s="100">
        <f t="shared" si="0"/>
        <v>0.25287356321839083</v>
      </c>
      <c r="F21" s="100">
        <f t="shared" si="0"/>
        <v>3.4482758620689655E-2</v>
      </c>
      <c r="G21" s="100">
        <f t="shared" si="0"/>
        <v>5.7471264367816091E-3</v>
      </c>
      <c r="H21" s="100">
        <f t="shared" si="0"/>
        <v>0</v>
      </c>
      <c r="I21" s="100">
        <f t="shared" si="0"/>
        <v>1</v>
      </c>
      <c r="J21" s="100">
        <f t="shared" si="0"/>
        <v>0</v>
      </c>
      <c r="K21" s="26">
        <v>123</v>
      </c>
      <c r="L21" s="26">
        <v>44</v>
      </c>
      <c r="M21" s="26">
        <v>6</v>
      </c>
      <c r="N21" s="26">
        <v>1</v>
      </c>
      <c r="O21" s="26">
        <v>0</v>
      </c>
      <c r="P21" s="101">
        <v>174</v>
      </c>
      <c r="Q21" s="26">
        <v>0</v>
      </c>
    </row>
    <row r="22" spans="1:17" x14ac:dyDescent="0.3">
      <c r="A22" s="8" t="s">
        <v>113</v>
      </c>
      <c r="B22" s="8" t="s">
        <v>114</v>
      </c>
      <c r="C22" s="26">
        <v>103</v>
      </c>
      <c r="D22" s="100">
        <f t="shared" si="0"/>
        <v>0.35922330097087379</v>
      </c>
      <c r="E22" s="100">
        <f t="shared" si="0"/>
        <v>0.57281553398058249</v>
      </c>
      <c r="F22" s="100">
        <f t="shared" si="0"/>
        <v>5.8252427184466021E-2</v>
      </c>
      <c r="G22" s="100">
        <f t="shared" si="0"/>
        <v>9.7087378640776691E-3</v>
      </c>
      <c r="H22" s="100">
        <f t="shared" si="0"/>
        <v>0</v>
      </c>
      <c r="I22" s="100">
        <f t="shared" si="0"/>
        <v>1</v>
      </c>
      <c r="J22" s="100">
        <f t="shared" si="0"/>
        <v>0</v>
      </c>
      <c r="K22" s="26">
        <v>37</v>
      </c>
      <c r="L22" s="26">
        <v>59</v>
      </c>
      <c r="M22" s="26">
        <v>6</v>
      </c>
      <c r="N22" s="26">
        <v>1</v>
      </c>
      <c r="O22" s="26">
        <v>0</v>
      </c>
      <c r="P22" s="101">
        <v>103</v>
      </c>
      <c r="Q22" s="26">
        <v>0</v>
      </c>
    </row>
    <row r="23" spans="1:17" x14ac:dyDescent="0.3">
      <c r="A23" s="8" t="s">
        <v>115</v>
      </c>
      <c r="B23" s="8" t="s">
        <v>116</v>
      </c>
      <c r="C23" s="26">
        <v>266</v>
      </c>
      <c r="D23" s="100">
        <f t="shared" si="0"/>
        <v>0.63533834586466165</v>
      </c>
      <c r="E23" s="100">
        <f t="shared" si="0"/>
        <v>0.29699248120300753</v>
      </c>
      <c r="F23" s="100">
        <f t="shared" si="0"/>
        <v>5.6390977443609019E-2</v>
      </c>
      <c r="G23" s="100">
        <f t="shared" si="0"/>
        <v>3.7593984962406013E-3</v>
      </c>
      <c r="H23" s="100">
        <f t="shared" si="0"/>
        <v>7.5187969924812026E-3</v>
      </c>
      <c r="I23" s="100">
        <f t="shared" si="0"/>
        <v>1</v>
      </c>
      <c r="J23" s="100">
        <f t="shared" si="0"/>
        <v>0</v>
      </c>
      <c r="K23" s="26">
        <v>169</v>
      </c>
      <c r="L23" s="26">
        <v>79</v>
      </c>
      <c r="M23" s="26">
        <v>15</v>
      </c>
      <c r="N23" s="26">
        <v>1</v>
      </c>
      <c r="O23" s="26">
        <v>2</v>
      </c>
      <c r="P23" s="101">
        <v>266</v>
      </c>
      <c r="Q23" s="26">
        <v>0</v>
      </c>
    </row>
    <row r="24" spans="1:17" x14ac:dyDescent="0.3">
      <c r="A24" s="8" t="s">
        <v>117</v>
      </c>
      <c r="B24" s="8" t="s">
        <v>118</v>
      </c>
      <c r="C24" s="26" t="s">
        <v>515</v>
      </c>
      <c r="D24" s="100" t="e">
        <f t="shared" si="0"/>
        <v>#VALUE!</v>
      </c>
      <c r="E24" s="100" t="e">
        <f t="shared" si="0"/>
        <v>#VALUE!</v>
      </c>
      <c r="F24" s="100" t="e">
        <f t="shared" si="0"/>
        <v>#VALUE!</v>
      </c>
      <c r="G24" s="100" t="e">
        <f t="shared" si="0"/>
        <v>#VALUE!</v>
      </c>
      <c r="H24" s="100" t="e">
        <f t="shared" si="0"/>
        <v>#VALUE!</v>
      </c>
      <c r="I24" s="100" t="e">
        <f t="shared" si="0"/>
        <v>#VALUE!</v>
      </c>
      <c r="J24" s="100" t="e">
        <f t="shared" si="0"/>
        <v>#VALUE!</v>
      </c>
      <c r="K24" s="26" t="s">
        <v>515</v>
      </c>
      <c r="L24" s="26" t="s">
        <v>515</v>
      </c>
      <c r="M24" s="26" t="s">
        <v>515</v>
      </c>
      <c r="N24" s="26" t="s">
        <v>515</v>
      </c>
      <c r="O24" s="26" t="s">
        <v>515</v>
      </c>
      <c r="P24" s="101" t="s">
        <v>515</v>
      </c>
      <c r="Q24" s="26" t="s">
        <v>515</v>
      </c>
    </row>
    <row r="25" spans="1:17" x14ac:dyDescent="0.3">
      <c r="A25" s="8" t="s">
        <v>119</v>
      </c>
      <c r="B25" s="8" t="s">
        <v>120</v>
      </c>
      <c r="C25" s="26">
        <v>175</v>
      </c>
      <c r="D25" s="100">
        <f t="shared" si="0"/>
        <v>0.65714285714285714</v>
      </c>
      <c r="E25" s="100">
        <f t="shared" si="0"/>
        <v>0.31428571428571428</v>
      </c>
      <c r="F25" s="100">
        <f t="shared" si="0"/>
        <v>1.1428571428571429E-2</v>
      </c>
      <c r="G25" s="100">
        <f t="shared" si="0"/>
        <v>5.7142857142857143E-3</v>
      </c>
      <c r="H25" s="100">
        <f t="shared" si="0"/>
        <v>1.1428571428571429E-2</v>
      </c>
      <c r="I25" s="100">
        <f t="shared" si="0"/>
        <v>1</v>
      </c>
      <c r="J25" s="100">
        <f t="shared" si="0"/>
        <v>0</v>
      </c>
      <c r="K25" s="26">
        <v>115</v>
      </c>
      <c r="L25" s="26">
        <v>55</v>
      </c>
      <c r="M25" s="26">
        <v>2</v>
      </c>
      <c r="N25" s="26">
        <v>1</v>
      </c>
      <c r="O25" s="26">
        <v>2</v>
      </c>
      <c r="P25" s="101">
        <v>175</v>
      </c>
      <c r="Q25" s="26">
        <v>0</v>
      </c>
    </row>
    <row r="26" spans="1:17" x14ac:dyDescent="0.3">
      <c r="A26" s="8" t="s">
        <v>121</v>
      </c>
      <c r="B26" s="8" t="s">
        <v>122</v>
      </c>
      <c r="C26" s="26">
        <v>187</v>
      </c>
      <c r="D26" s="100">
        <f t="shared" si="0"/>
        <v>0.75935828877005351</v>
      </c>
      <c r="E26" s="100">
        <f t="shared" si="0"/>
        <v>0.18181818181818182</v>
      </c>
      <c r="F26" s="100">
        <f t="shared" si="0"/>
        <v>4.2780748663101602E-2</v>
      </c>
      <c r="G26" s="100">
        <f t="shared" si="0"/>
        <v>1.06951871657754E-2</v>
      </c>
      <c r="H26" s="100">
        <f t="shared" si="0"/>
        <v>5.3475935828877002E-3</v>
      </c>
      <c r="I26" s="100">
        <f t="shared" si="0"/>
        <v>1</v>
      </c>
      <c r="J26" s="100">
        <f t="shared" si="0"/>
        <v>0</v>
      </c>
      <c r="K26" s="26">
        <v>142</v>
      </c>
      <c r="L26" s="26">
        <v>34</v>
      </c>
      <c r="M26" s="26">
        <v>8</v>
      </c>
      <c r="N26" s="26">
        <v>2</v>
      </c>
      <c r="O26" s="26">
        <v>1</v>
      </c>
      <c r="P26" s="101">
        <v>187</v>
      </c>
      <c r="Q26" s="26">
        <v>0</v>
      </c>
    </row>
    <row r="27" spans="1:17" x14ac:dyDescent="0.3">
      <c r="A27" s="8" t="s">
        <v>125</v>
      </c>
      <c r="B27" s="8" t="s">
        <v>126</v>
      </c>
      <c r="C27" s="26" t="s">
        <v>515</v>
      </c>
      <c r="D27" s="100" t="e">
        <f t="shared" si="0"/>
        <v>#VALUE!</v>
      </c>
      <c r="E27" s="100" t="e">
        <f t="shared" si="0"/>
        <v>#VALUE!</v>
      </c>
      <c r="F27" s="100" t="e">
        <f t="shared" si="0"/>
        <v>#VALUE!</v>
      </c>
      <c r="G27" s="100" t="e">
        <f t="shared" si="0"/>
        <v>#VALUE!</v>
      </c>
      <c r="H27" s="100" t="e">
        <f t="shared" si="0"/>
        <v>#VALUE!</v>
      </c>
      <c r="I27" s="100" t="e">
        <f t="shared" si="0"/>
        <v>#VALUE!</v>
      </c>
      <c r="J27" s="100" t="e">
        <f t="shared" si="0"/>
        <v>#VALUE!</v>
      </c>
      <c r="K27" s="26" t="s">
        <v>515</v>
      </c>
      <c r="L27" s="26" t="s">
        <v>515</v>
      </c>
      <c r="M27" s="26" t="s">
        <v>515</v>
      </c>
      <c r="N27" s="26" t="s">
        <v>515</v>
      </c>
      <c r="O27" s="26" t="s">
        <v>515</v>
      </c>
      <c r="P27" s="101" t="s">
        <v>515</v>
      </c>
      <c r="Q27" s="26" t="s">
        <v>515</v>
      </c>
    </row>
    <row r="28" spans="1:17" x14ac:dyDescent="0.3">
      <c r="A28" s="8" t="s">
        <v>123</v>
      </c>
      <c r="B28" s="8" t="s">
        <v>124</v>
      </c>
      <c r="C28" s="26">
        <v>8085</v>
      </c>
      <c r="D28" s="100">
        <f t="shared" si="0"/>
        <v>0.36066790352504641</v>
      </c>
      <c r="E28" s="100">
        <f t="shared" si="0"/>
        <v>0.30513296227581943</v>
      </c>
      <c r="F28" s="100">
        <f t="shared" si="0"/>
        <v>0.21410018552875695</v>
      </c>
      <c r="G28" s="100">
        <f t="shared" si="0"/>
        <v>0.11849103277674707</v>
      </c>
      <c r="H28" s="100">
        <f t="shared" si="0"/>
        <v>1.1131725417439704E-3</v>
      </c>
      <c r="I28" s="100">
        <f t="shared" si="0"/>
        <v>0.99950525664811374</v>
      </c>
      <c r="J28" s="100">
        <f t="shared" si="0"/>
        <v>4.9474335188620904E-4</v>
      </c>
      <c r="K28" s="26">
        <v>2916</v>
      </c>
      <c r="L28" s="26">
        <v>2467</v>
      </c>
      <c r="M28" s="26">
        <v>1731</v>
      </c>
      <c r="N28" s="26">
        <v>958</v>
      </c>
      <c r="O28" s="26">
        <v>9</v>
      </c>
      <c r="P28" s="101">
        <v>8081</v>
      </c>
      <c r="Q28" s="26">
        <v>4</v>
      </c>
    </row>
    <row r="29" spans="1:17" x14ac:dyDescent="0.3">
      <c r="A29" s="8" t="s">
        <v>127</v>
      </c>
      <c r="B29" s="8" t="s">
        <v>128</v>
      </c>
      <c r="C29" s="26">
        <v>190</v>
      </c>
      <c r="D29" s="100">
        <f t="shared" si="0"/>
        <v>0.57894736842105265</v>
      </c>
      <c r="E29" s="100">
        <f t="shared" si="0"/>
        <v>0.36315789473684212</v>
      </c>
      <c r="F29" s="100">
        <f t="shared" si="0"/>
        <v>5.2631578947368418E-2</v>
      </c>
      <c r="G29" s="100">
        <f t="shared" si="0"/>
        <v>0</v>
      </c>
      <c r="H29" s="100">
        <f t="shared" si="0"/>
        <v>5.263157894736842E-3</v>
      </c>
      <c r="I29" s="100">
        <f t="shared" si="0"/>
        <v>1</v>
      </c>
      <c r="J29" s="100">
        <f t="shared" si="0"/>
        <v>0</v>
      </c>
      <c r="K29" s="26">
        <v>110</v>
      </c>
      <c r="L29" s="26">
        <v>69</v>
      </c>
      <c r="M29" s="26">
        <v>10</v>
      </c>
      <c r="N29" s="26">
        <v>0</v>
      </c>
      <c r="O29" s="26">
        <v>1</v>
      </c>
      <c r="P29" s="101">
        <v>190</v>
      </c>
      <c r="Q29" s="26">
        <v>0</v>
      </c>
    </row>
    <row r="30" spans="1:17" x14ac:dyDescent="0.3">
      <c r="A30" s="8" t="s">
        <v>129</v>
      </c>
      <c r="B30" s="8" t="s">
        <v>130</v>
      </c>
      <c r="C30" s="26">
        <v>111</v>
      </c>
      <c r="D30" s="100">
        <f t="shared" si="0"/>
        <v>0.64864864864864868</v>
      </c>
      <c r="E30" s="100">
        <f t="shared" si="0"/>
        <v>0.27027027027027029</v>
      </c>
      <c r="F30" s="100">
        <f t="shared" si="0"/>
        <v>7.2072072072072071E-2</v>
      </c>
      <c r="G30" s="100">
        <f t="shared" si="0"/>
        <v>9.0090090090090089E-3</v>
      </c>
      <c r="H30" s="100">
        <f t="shared" si="0"/>
        <v>0</v>
      </c>
      <c r="I30" s="100">
        <f t="shared" si="0"/>
        <v>1</v>
      </c>
      <c r="J30" s="100">
        <f t="shared" si="0"/>
        <v>0</v>
      </c>
      <c r="K30" s="26">
        <v>72</v>
      </c>
      <c r="L30" s="26">
        <v>30</v>
      </c>
      <c r="M30" s="26">
        <v>8</v>
      </c>
      <c r="N30" s="26">
        <v>1</v>
      </c>
      <c r="O30" s="26">
        <v>0</v>
      </c>
      <c r="P30" s="101">
        <v>111</v>
      </c>
      <c r="Q30" s="26">
        <v>0</v>
      </c>
    </row>
    <row r="31" spans="1:17" x14ac:dyDescent="0.3">
      <c r="A31" s="8" t="s">
        <v>131</v>
      </c>
      <c r="B31" s="8" t="s">
        <v>132</v>
      </c>
      <c r="C31" s="26">
        <v>176</v>
      </c>
      <c r="D31" s="100">
        <f t="shared" si="0"/>
        <v>0.61931818181818177</v>
      </c>
      <c r="E31" s="100">
        <f t="shared" si="0"/>
        <v>0.27840909090909088</v>
      </c>
      <c r="F31" s="100">
        <f t="shared" si="0"/>
        <v>3.9772727272727272E-2</v>
      </c>
      <c r="G31" s="100">
        <f t="shared" si="0"/>
        <v>6.25E-2</v>
      </c>
      <c r="H31" s="100">
        <f t="shared" si="0"/>
        <v>0</v>
      </c>
      <c r="I31" s="100">
        <f t="shared" si="0"/>
        <v>1</v>
      </c>
      <c r="J31" s="100">
        <f t="shared" si="0"/>
        <v>0</v>
      </c>
      <c r="K31" s="26">
        <v>109</v>
      </c>
      <c r="L31" s="26">
        <v>49</v>
      </c>
      <c r="M31" s="26">
        <v>7</v>
      </c>
      <c r="N31" s="26">
        <v>11</v>
      </c>
      <c r="O31" s="26">
        <v>0</v>
      </c>
      <c r="P31" s="101">
        <v>176</v>
      </c>
      <c r="Q31" s="26">
        <v>0</v>
      </c>
    </row>
    <row r="32" spans="1:17" x14ac:dyDescent="0.3">
      <c r="A32" s="8" t="s">
        <v>133</v>
      </c>
      <c r="B32" s="8" t="s">
        <v>134</v>
      </c>
      <c r="C32" s="26">
        <v>125</v>
      </c>
      <c r="D32" s="100">
        <f t="shared" si="0"/>
        <v>0.64</v>
      </c>
      <c r="E32" s="100">
        <f t="shared" si="0"/>
        <v>0.312</v>
      </c>
      <c r="F32" s="100">
        <f t="shared" si="0"/>
        <v>0.04</v>
      </c>
      <c r="G32" s="100">
        <f t="shared" si="0"/>
        <v>8.0000000000000002E-3</v>
      </c>
      <c r="H32" s="100">
        <f t="shared" si="0"/>
        <v>0</v>
      </c>
      <c r="I32" s="100">
        <f t="shared" si="0"/>
        <v>1</v>
      </c>
      <c r="J32" s="100">
        <f t="shared" si="0"/>
        <v>0</v>
      </c>
      <c r="K32" s="26">
        <v>80</v>
      </c>
      <c r="L32" s="26">
        <v>39</v>
      </c>
      <c r="M32" s="26">
        <v>5</v>
      </c>
      <c r="N32" s="26">
        <v>1</v>
      </c>
      <c r="O32" s="26">
        <v>0</v>
      </c>
      <c r="P32" s="101">
        <v>125</v>
      </c>
      <c r="Q32" s="26">
        <v>0</v>
      </c>
    </row>
    <row r="33" spans="1:17" x14ac:dyDescent="0.3">
      <c r="A33" s="8" t="s">
        <v>135</v>
      </c>
      <c r="B33" s="8" t="s">
        <v>136</v>
      </c>
      <c r="C33" s="26">
        <v>187</v>
      </c>
      <c r="D33" s="100">
        <f t="shared" si="0"/>
        <v>0.55080213903743314</v>
      </c>
      <c r="E33" s="100">
        <f t="shared" si="0"/>
        <v>0.37433155080213903</v>
      </c>
      <c r="F33" s="100">
        <f t="shared" si="0"/>
        <v>6.9518716577540107E-2</v>
      </c>
      <c r="G33" s="100">
        <f t="shared" si="0"/>
        <v>5.3475935828877002E-3</v>
      </c>
      <c r="H33" s="100">
        <f t="shared" si="0"/>
        <v>0</v>
      </c>
      <c r="I33" s="100">
        <f t="shared" si="0"/>
        <v>1</v>
      </c>
      <c r="J33" s="100">
        <f t="shared" si="0"/>
        <v>0</v>
      </c>
      <c r="K33" s="26">
        <v>103</v>
      </c>
      <c r="L33" s="26">
        <v>70</v>
      </c>
      <c r="M33" s="26">
        <v>13</v>
      </c>
      <c r="N33" s="26">
        <v>1</v>
      </c>
      <c r="O33" s="26">
        <v>0</v>
      </c>
      <c r="P33" s="101">
        <v>187</v>
      </c>
      <c r="Q33" s="26">
        <v>0</v>
      </c>
    </row>
    <row r="34" spans="1:17" x14ac:dyDescent="0.3">
      <c r="A34" s="8" t="s">
        <v>137</v>
      </c>
      <c r="B34" s="8" t="s">
        <v>138</v>
      </c>
      <c r="C34" s="26">
        <v>402</v>
      </c>
      <c r="D34" s="100">
        <f t="shared" si="0"/>
        <v>0.64925373134328357</v>
      </c>
      <c r="E34" s="100">
        <f t="shared" si="0"/>
        <v>0.28358208955223879</v>
      </c>
      <c r="F34" s="100">
        <f t="shared" si="0"/>
        <v>4.228855721393035E-2</v>
      </c>
      <c r="G34" s="100">
        <f t="shared" si="0"/>
        <v>9.9502487562189053E-3</v>
      </c>
      <c r="H34" s="100">
        <f t="shared" si="0"/>
        <v>9.9502487562189053E-3</v>
      </c>
      <c r="I34" s="100">
        <f t="shared" si="0"/>
        <v>0.99502487562189057</v>
      </c>
      <c r="J34" s="100">
        <f t="shared" si="0"/>
        <v>4.9751243781094526E-3</v>
      </c>
      <c r="K34" s="26">
        <v>261</v>
      </c>
      <c r="L34" s="26">
        <v>114</v>
      </c>
      <c r="M34" s="26">
        <v>17</v>
      </c>
      <c r="N34" s="26">
        <v>4</v>
      </c>
      <c r="O34" s="26">
        <v>4</v>
      </c>
      <c r="P34" s="101">
        <v>400</v>
      </c>
      <c r="Q34" s="26">
        <v>2</v>
      </c>
    </row>
    <row r="35" spans="1:17" x14ac:dyDescent="0.3">
      <c r="A35" s="8" t="s">
        <v>139</v>
      </c>
      <c r="B35" s="8" t="s">
        <v>140</v>
      </c>
      <c r="C35" s="26">
        <v>268</v>
      </c>
      <c r="D35" s="100">
        <f t="shared" si="0"/>
        <v>0.72761194029850751</v>
      </c>
      <c r="E35" s="100">
        <f t="shared" si="0"/>
        <v>0.20895522388059701</v>
      </c>
      <c r="F35" s="100">
        <f t="shared" si="0"/>
        <v>4.4776119402985072E-2</v>
      </c>
      <c r="G35" s="100">
        <f t="shared" si="0"/>
        <v>0</v>
      </c>
      <c r="H35" s="100">
        <f t="shared" si="0"/>
        <v>1.8656716417910446E-2</v>
      </c>
      <c r="I35" s="100">
        <f t="shared" si="0"/>
        <v>1</v>
      </c>
      <c r="J35" s="100">
        <f t="shared" si="0"/>
        <v>0</v>
      </c>
      <c r="K35" s="26">
        <v>195</v>
      </c>
      <c r="L35" s="26">
        <v>56</v>
      </c>
      <c r="M35" s="26">
        <v>12</v>
      </c>
      <c r="N35" s="26">
        <v>0</v>
      </c>
      <c r="O35" s="26">
        <v>5</v>
      </c>
      <c r="P35" s="101">
        <v>268</v>
      </c>
      <c r="Q35" s="26">
        <v>0</v>
      </c>
    </row>
    <row r="36" spans="1:17" x14ac:dyDescent="0.3">
      <c r="A36" s="8" t="s">
        <v>141</v>
      </c>
      <c r="B36" s="8" t="s">
        <v>142</v>
      </c>
      <c r="C36" s="26" t="s">
        <v>515</v>
      </c>
      <c r="D36" s="100" t="e">
        <f t="shared" si="0"/>
        <v>#VALUE!</v>
      </c>
      <c r="E36" s="100" t="e">
        <f t="shared" si="0"/>
        <v>#VALUE!</v>
      </c>
      <c r="F36" s="100" t="e">
        <f t="shared" si="0"/>
        <v>#VALUE!</v>
      </c>
      <c r="G36" s="100" t="e">
        <f t="shared" si="0"/>
        <v>#VALUE!</v>
      </c>
      <c r="H36" s="100" t="e">
        <f t="shared" si="0"/>
        <v>#VALUE!</v>
      </c>
      <c r="I36" s="100" t="e">
        <f t="shared" si="0"/>
        <v>#VALUE!</v>
      </c>
      <c r="J36" s="100" t="e">
        <f t="shared" si="0"/>
        <v>#VALUE!</v>
      </c>
      <c r="K36" s="26" t="s">
        <v>515</v>
      </c>
      <c r="L36" s="26" t="s">
        <v>515</v>
      </c>
      <c r="M36" s="26" t="s">
        <v>515</v>
      </c>
      <c r="N36" s="26" t="s">
        <v>515</v>
      </c>
      <c r="O36" s="26" t="s">
        <v>515</v>
      </c>
      <c r="P36" s="101" t="s">
        <v>515</v>
      </c>
      <c r="Q36" s="26" t="s">
        <v>515</v>
      </c>
    </row>
    <row r="37" spans="1:17" x14ac:dyDescent="0.3">
      <c r="A37" s="8" t="s">
        <v>143</v>
      </c>
      <c r="B37" s="8" t="s">
        <v>144</v>
      </c>
      <c r="C37" s="26">
        <v>159</v>
      </c>
      <c r="D37" s="100"/>
      <c r="E37" s="100"/>
      <c r="F37" s="100"/>
      <c r="G37" s="100"/>
      <c r="H37" s="100"/>
      <c r="I37" s="100"/>
      <c r="J37" s="100"/>
      <c r="K37" s="26">
        <v>84</v>
      </c>
      <c r="L37" s="26">
        <v>57</v>
      </c>
      <c r="M37" s="26">
        <v>15</v>
      </c>
      <c r="N37" s="26">
        <v>2</v>
      </c>
      <c r="O37" s="26">
        <v>1</v>
      </c>
      <c r="P37" s="101">
        <v>159</v>
      </c>
      <c r="Q37" s="26">
        <v>0</v>
      </c>
    </row>
    <row r="38" spans="1:17" x14ac:dyDescent="0.3">
      <c r="A38" s="8" t="s">
        <v>145</v>
      </c>
      <c r="B38" s="8" t="s">
        <v>146</v>
      </c>
      <c r="C38" s="26">
        <v>188</v>
      </c>
      <c r="D38" s="100">
        <f t="shared" ref="D38:J59" si="1">K38/$C38</f>
        <v>0.46808510638297873</v>
      </c>
      <c r="E38" s="100">
        <f t="shared" si="1"/>
        <v>0.43617021276595747</v>
      </c>
      <c r="F38" s="100">
        <f t="shared" si="1"/>
        <v>9.0425531914893623E-2</v>
      </c>
      <c r="G38" s="100">
        <f t="shared" si="1"/>
        <v>5.3191489361702126E-3</v>
      </c>
      <c r="H38" s="100">
        <f t="shared" si="1"/>
        <v>0</v>
      </c>
      <c r="I38" s="100">
        <f t="shared" si="1"/>
        <v>1</v>
      </c>
      <c r="J38" s="100">
        <f t="shared" si="1"/>
        <v>0</v>
      </c>
      <c r="K38" s="26">
        <v>88</v>
      </c>
      <c r="L38" s="26">
        <v>82</v>
      </c>
      <c r="M38" s="26">
        <v>17</v>
      </c>
      <c r="N38" s="26">
        <v>1</v>
      </c>
      <c r="O38" s="26">
        <v>0</v>
      </c>
      <c r="P38" s="101">
        <v>188</v>
      </c>
      <c r="Q38" s="26">
        <v>0</v>
      </c>
    </row>
    <row r="39" spans="1:17" x14ac:dyDescent="0.3">
      <c r="A39" s="8" t="s">
        <v>147</v>
      </c>
      <c r="B39" s="8" t="s">
        <v>148</v>
      </c>
      <c r="C39" s="26">
        <v>143</v>
      </c>
      <c r="D39" s="100">
        <f t="shared" si="1"/>
        <v>0.58741258741258739</v>
      </c>
      <c r="E39" s="100">
        <f t="shared" si="1"/>
        <v>0.34265734265734266</v>
      </c>
      <c r="F39" s="100">
        <f t="shared" si="1"/>
        <v>4.8951048951048952E-2</v>
      </c>
      <c r="G39" s="100">
        <f t="shared" si="1"/>
        <v>6.993006993006993E-3</v>
      </c>
      <c r="H39" s="100">
        <f t="shared" si="1"/>
        <v>1.3986013986013986E-2</v>
      </c>
      <c r="I39" s="100">
        <f t="shared" si="1"/>
        <v>1</v>
      </c>
      <c r="J39" s="100">
        <f t="shared" si="1"/>
        <v>0</v>
      </c>
      <c r="K39" s="26">
        <v>84</v>
      </c>
      <c r="L39" s="26">
        <v>49</v>
      </c>
      <c r="M39" s="26">
        <v>7</v>
      </c>
      <c r="N39" s="26">
        <v>1</v>
      </c>
      <c r="O39" s="26">
        <v>2</v>
      </c>
      <c r="P39" s="101">
        <v>143</v>
      </c>
      <c r="Q39" s="26">
        <v>0</v>
      </c>
    </row>
    <row r="40" spans="1:17" x14ac:dyDescent="0.3">
      <c r="A40" s="8" t="s">
        <v>149</v>
      </c>
      <c r="B40" s="8" t="s">
        <v>150</v>
      </c>
      <c r="C40" s="26">
        <v>470</v>
      </c>
      <c r="D40" s="100">
        <f t="shared" si="1"/>
        <v>0.64468085106382977</v>
      </c>
      <c r="E40" s="100">
        <f t="shared" si="1"/>
        <v>0.28723404255319152</v>
      </c>
      <c r="F40" s="100">
        <f t="shared" si="1"/>
        <v>6.5957446808510636E-2</v>
      </c>
      <c r="G40" s="100">
        <f t="shared" si="1"/>
        <v>2.1276595744680851E-3</v>
      </c>
      <c r="H40" s="100">
        <f t="shared" si="1"/>
        <v>0</v>
      </c>
      <c r="I40" s="100">
        <f t="shared" si="1"/>
        <v>1</v>
      </c>
      <c r="J40" s="100">
        <f t="shared" si="1"/>
        <v>0</v>
      </c>
      <c r="K40" s="26">
        <v>303</v>
      </c>
      <c r="L40" s="26">
        <v>135</v>
      </c>
      <c r="M40" s="26">
        <v>31</v>
      </c>
      <c r="N40" s="26">
        <v>1</v>
      </c>
      <c r="O40" s="26">
        <v>0</v>
      </c>
      <c r="P40" s="101">
        <v>470</v>
      </c>
      <c r="Q40" s="26">
        <v>0</v>
      </c>
    </row>
    <row r="41" spans="1:17" x14ac:dyDescent="0.3">
      <c r="A41" s="8" t="s">
        <v>151</v>
      </c>
      <c r="B41" s="8" t="s">
        <v>152</v>
      </c>
      <c r="C41" s="26">
        <v>459</v>
      </c>
      <c r="D41" s="100">
        <f t="shared" si="1"/>
        <v>0.63180827886710245</v>
      </c>
      <c r="E41" s="100">
        <f t="shared" si="1"/>
        <v>0.28104575163398693</v>
      </c>
      <c r="F41" s="100">
        <f t="shared" si="1"/>
        <v>6.535947712418301E-2</v>
      </c>
      <c r="G41" s="100">
        <f t="shared" si="1"/>
        <v>1.7429193899782137E-2</v>
      </c>
      <c r="H41" s="100">
        <f t="shared" si="1"/>
        <v>4.3572984749455342E-3</v>
      </c>
      <c r="I41" s="100">
        <f t="shared" si="1"/>
        <v>1</v>
      </c>
      <c r="J41" s="100">
        <f t="shared" si="1"/>
        <v>0</v>
      </c>
      <c r="K41" s="26">
        <v>290</v>
      </c>
      <c r="L41" s="26">
        <v>129</v>
      </c>
      <c r="M41" s="26">
        <v>30</v>
      </c>
      <c r="N41" s="26">
        <v>8</v>
      </c>
      <c r="O41" s="26">
        <v>2</v>
      </c>
      <c r="P41" s="101">
        <v>459</v>
      </c>
      <c r="Q41" s="26">
        <v>0</v>
      </c>
    </row>
    <row r="42" spans="1:17" x14ac:dyDescent="0.3">
      <c r="A42" s="8" t="s">
        <v>153</v>
      </c>
      <c r="B42" s="8" t="s">
        <v>154</v>
      </c>
      <c r="C42" s="26">
        <v>246</v>
      </c>
      <c r="D42" s="100">
        <f t="shared" si="1"/>
        <v>0.42276422764227645</v>
      </c>
      <c r="E42" s="100">
        <f t="shared" si="1"/>
        <v>0.25203252032520324</v>
      </c>
      <c r="F42" s="100">
        <f t="shared" si="1"/>
        <v>0.25609756097560976</v>
      </c>
      <c r="G42" s="100">
        <f t="shared" si="1"/>
        <v>4.4715447154471545E-2</v>
      </c>
      <c r="H42" s="100">
        <f t="shared" si="1"/>
        <v>2.4390243902439025E-2</v>
      </c>
      <c r="I42" s="100">
        <f t="shared" si="1"/>
        <v>1</v>
      </c>
      <c r="J42" s="100">
        <f t="shared" si="1"/>
        <v>0</v>
      </c>
      <c r="K42" s="26">
        <v>104</v>
      </c>
      <c r="L42" s="26">
        <v>62</v>
      </c>
      <c r="M42" s="26">
        <v>63</v>
      </c>
      <c r="N42" s="26">
        <v>11</v>
      </c>
      <c r="O42" s="26">
        <v>6</v>
      </c>
      <c r="P42" s="101">
        <v>246</v>
      </c>
      <c r="Q42" s="26">
        <v>0</v>
      </c>
    </row>
    <row r="43" spans="1:17" x14ac:dyDescent="0.3">
      <c r="A43" s="8" t="s">
        <v>155</v>
      </c>
      <c r="B43" s="8" t="s">
        <v>156</v>
      </c>
      <c r="C43" s="26">
        <v>110</v>
      </c>
      <c r="D43" s="100">
        <f t="shared" si="1"/>
        <v>0.50909090909090904</v>
      </c>
      <c r="E43" s="100">
        <f t="shared" si="1"/>
        <v>0.37272727272727274</v>
      </c>
      <c r="F43" s="100">
        <f t="shared" si="1"/>
        <v>7.2727272727272724E-2</v>
      </c>
      <c r="G43" s="100">
        <f t="shared" si="1"/>
        <v>3.6363636363636362E-2</v>
      </c>
      <c r="H43" s="100">
        <f t="shared" si="1"/>
        <v>9.0909090909090905E-3</v>
      </c>
      <c r="I43" s="100">
        <f t="shared" si="1"/>
        <v>1</v>
      </c>
      <c r="J43" s="100">
        <f t="shared" si="1"/>
        <v>0</v>
      </c>
      <c r="K43" s="26">
        <v>56</v>
      </c>
      <c r="L43" s="26">
        <v>41</v>
      </c>
      <c r="M43" s="26">
        <v>8</v>
      </c>
      <c r="N43" s="26">
        <v>4</v>
      </c>
      <c r="O43" s="26">
        <v>1</v>
      </c>
      <c r="P43" s="101">
        <v>110</v>
      </c>
      <c r="Q43" s="26">
        <v>0</v>
      </c>
    </row>
    <row r="44" spans="1:17" x14ac:dyDescent="0.3">
      <c r="A44" s="8" t="s">
        <v>157</v>
      </c>
      <c r="B44" s="8" t="s">
        <v>158</v>
      </c>
      <c r="C44" s="26">
        <v>107</v>
      </c>
      <c r="D44" s="100">
        <f t="shared" si="1"/>
        <v>0.55140186915887845</v>
      </c>
      <c r="E44" s="100">
        <f t="shared" si="1"/>
        <v>0.43925233644859812</v>
      </c>
      <c r="F44" s="100">
        <f t="shared" si="1"/>
        <v>9.3457943925233638E-3</v>
      </c>
      <c r="G44" s="100">
        <f t="shared" si="1"/>
        <v>0</v>
      </c>
      <c r="H44" s="100">
        <f t="shared" si="1"/>
        <v>0</v>
      </c>
      <c r="I44" s="100">
        <f t="shared" si="1"/>
        <v>1</v>
      </c>
      <c r="J44" s="100">
        <f t="shared" si="1"/>
        <v>0</v>
      </c>
      <c r="K44" s="26">
        <v>59</v>
      </c>
      <c r="L44" s="26">
        <v>47</v>
      </c>
      <c r="M44" s="26">
        <v>1</v>
      </c>
      <c r="N44" s="26">
        <v>0</v>
      </c>
      <c r="O44" s="26">
        <v>0</v>
      </c>
      <c r="P44" s="101">
        <v>107</v>
      </c>
      <c r="Q44" s="26">
        <v>0</v>
      </c>
    </row>
    <row r="45" spans="1:17" x14ac:dyDescent="0.3">
      <c r="A45" s="8" t="s">
        <v>159</v>
      </c>
      <c r="B45" s="8" t="s">
        <v>160</v>
      </c>
      <c r="C45" s="26">
        <v>941</v>
      </c>
      <c r="D45" s="100">
        <f t="shared" si="1"/>
        <v>0.50053134962805523</v>
      </c>
      <c r="E45" s="100">
        <f t="shared" si="1"/>
        <v>0.32518597236981933</v>
      </c>
      <c r="F45" s="100">
        <f t="shared" si="1"/>
        <v>0.15621679064824653</v>
      </c>
      <c r="G45" s="100">
        <f t="shared" si="1"/>
        <v>1.8065887353878853E-2</v>
      </c>
      <c r="H45" s="100">
        <f t="shared" si="1"/>
        <v>0</v>
      </c>
      <c r="I45" s="100">
        <f t="shared" si="1"/>
        <v>1</v>
      </c>
      <c r="J45" s="100">
        <f t="shared" si="1"/>
        <v>0</v>
      </c>
      <c r="K45" s="26">
        <v>471</v>
      </c>
      <c r="L45" s="26">
        <v>306</v>
      </c>
      <c r="M45" s="26">
        <v>147</v>
      </c>
      <c r="N45" s="26">
        <v>17</v>
      </c>
      <c r="O45" s="26">
        <v>0</v>
      </c>
      <c r="P45" s="101">
        <v>941</v>
      </c>
      <c r="Q45" s="26">
        <v>0</v>
      </c>
    </row>
    <row r="46" spans="1:17" x14ac:dyDescent="0.3">
      <c r="A46" s="8" t="s">
        <v>161</v>
      </c>
      <c r="B46" s="8" t="s">
        <v>162</v>
      </c>
      <c r="C46" s="26">
        <v>98</v>
      </c>
      <c r="D46" s="100">
        <f t="shared" si="1"/>
        <v>0.42857142857142855</v>
      </c>
      <c r="E46" s="100">
        <f t="shared" si="1"/>
        <v>0.48979591836734693</v>
      </c>
      <c r="F46" s="100">
        <f t="shared" si="1"/>
        <v>7.1428571428571425E-2</v>
      </c>
      <c r="G46" s="100">
        <f t="shared" si="1"/>
        <v>1.020408163265306E-2</v>
      </c>
      <c r="H46" s="100">
        <f t="shared" si="1"/>
        <v>0</v>
      </c>
      <c r="I46" s="100">
        <f t="shared" si="1"/>
        <v>1</v>
      </c>
      <c r="J46" s="100">
        <f t="shared" si="1"/>
        <v>0</v>
      </c>
      <c r="K46" s="26">
        <v>42</v>
      </c>
      <c r="L46" s="26">
        <v>48</v>
      </c>
      <c r="M46" s="26">
        <v>7</v>
      </c>
      <c r="N46" s="26">
        <v>1</v>
      </c>
      <c r="O46" s="26">
        <v>0</v>
      </c>
      <c r="P46" s="101">
        <v>98</v>
      </c>
      <c r="Q46" s="26">
        <v>0</v>
      </c>
    </row>
    <row r="47" spans="1:17" x14ac:dyDescent="0.3">
      <c r="A47" s="8" t="s">
        <v>163</v>
      </c>
      <c r="B47" s="8" t="s">
        <v>164</v>
      </c>
      <c r="C47" s="26">
        <v>291</v>
      </c>
      <c r="D47" s="100">
        <f t="shared" si="1"/>
        <v>0.40549828178694158</v>
      </c>
      <c r="E47" s="100">
        <f t="shared" si="1"/>
        <v>0.47422680412371132</v>
      </c>
      <c r="F47" s="100">
        <f t="shared" si="1"/>
        <v>0.1134020618556701</v>
      </c>
      <c r="G47" s="100">
        <f t="shared" si="1"/>
        <v>3.4364261168384879E-3</v>
      </c>
      <c r="H47" s="100">
        <f t="shared" si="1"/>
        <v>3.4364261168384879E-3</v>
      </c>
      <c r="I47" s="100">
        <f t="shared" si="1"/>
        <v>1</v>
      </c>
      <c r="J47" s="100">
        <f t="shared" si="1"/>
        <v>0</v>
      </c>
      <c r="K47" s="26">
        <v>118</v>
      </c>
      <c r="L47" s="26">
        <v>138</v>
      </c>
      <c r="M47" s="26">
        <v>33</v>
      </c>
      <c r="N47" s="26">
        <v>1</v>
      </c>
      <c r="O47" s="26">
        <v>1</v>
      </c>
      <c r="P47" s="101">
        <v>291</v>
      </c>
      <c r="Q47" s="26">
        <v>0</v>
      </c>
    </row>
    <row r="48" spans="1:17" x14ac:dyDescent="0.3">
      <c r="A48" s="8" t="s">
        <v>165</v>
      </c>
      <c r="B48" s="8" t="s">
        <v>166</v>
      </c>
      <c r="C48" s="26">
        <v>259</v>
      </c>
      <c r="D48" s="100">
        <f t="shared" si="1"/>
        <v>0.6640926640926641</v>
      </c>
      <c r="E48" s="100">
        <f t="shared" si="1"/>
        <v>0.24324324324324326</v>
      </c>
      <c r="F48" s="100">
        <f t="shared" si="1"/>
        <v>8.1081081081081086E-2</v>
      </c>
      <c r="G48" s="100">
        <f t="shared" si="1"/>
        <v>1.1583011583011582E-2</v>
      </c>
      <c r="H48" s="100">
        <f t="shared" si="1"/>
        <v>0</v>
      </c>
      <c r="I48" s="100">
        <f t="shared" si="1"/>
        <v>1</v>
      </c>
      <c r="J48" s="100">
        <f t="shared" si="1"/>
        <v>0</v>
      </c>
      <c r="K48" s="26">
        <v>172</v>
      </c>
      <c r="L48" s="26">
        <v>63</v>
      </c>
      <c r="M48" s="26">
        <v>21</v>
      </c>
      <c r="N48" s="26">
        <v>3</v>
      </c>
      <c r="O48" s="26">
        <v>0</v>
      </c>
      <c r="P48" s="101">
        <v>259</v>
      </c>
      <c r="Q48" s="26">
        <v>0</v>
      </c>
    </row>
    <row r="49" spans="1:17" x14ac:dyDescent="0.3">
      <c r="A49" s="8" t="s">
        <v>167</v>
      </c>
      <c r="B49" s="8" t="s">
        <v>168</v>
      </c>
      <c r="C49" s="26">
        <v>101</v>
      </c>
      <c r="D49" s="100">
        <f t="shared" si="1"/>
        <v>0.64356435643564358</v>
      </c>
      <c r="E49" s="100">
        <f t="shared" si="1"/>
        <v>0.27722772277227725</v>
      </c>
      <c r="F49" s="100">
        <f t="shared" si="1"/>
        <v>5.9405940594059403E-2</v>
      </c>
      <c r="G49" s="100">
        <f t="shared" si="1"/>
        <v>1.9801980198019802E-2</v>
      </c>
      <c r="H49" s="100">
        <f t="shared" si="1"/>
        <v>0</v>
      </c>
      <c r="I49" s="100">
        <f t="shared" si="1"/>
        <v>1</v>
      </c>
      <c r="J49" s="100">
        <f t="shared" si="1"/>
        <v>0</v>
      </c>
      <c r="K49" s="26">
        <v>65</v>
      </c>
      <c r="L49" s="26">
        <v>28</v>
      </c>
      <c r="M49" s="26">
        <v>6</v>
      </c>
      <c r="N49" s="26">
        <v>2</v>
      </c>
      <c r="O49" s="26">
        <v>0</v>
      </c>
      <c r="P49" s="101">
        <v>101</v>
      </c>
      <c r="Q49" s="26">
        <v>0</v>
      </c>
    </row>
    <row r="50" spans="1:17" x14ac:dyDescent="0.3">
      <c r="A50" s="8" t="s">
        <v>169</v>
      </c>
      <c r="B50" s="8" t="s">
        <v>170</v>
      </c>
      <c r="C50" s="26">
        <v>211</v>
      </c>
      <c r="D50" s="100">
        <f t="shared" si="1"/>
        <v>0.6635071090047393</v>
      </c>
      <c r="E50" s="100">
        <f t="shared" si="1"/>
        <v>0.29383886255924169</v>
      </c>
      <c r="F50" s="100">
        <f t="shared" si="1"/>
        <v>3.3175355450236969E-2</v>
      </c>
      <c r="G50" s="100">
        <f t="shared" si="1"/>
        <v>9.4786729857819912E-3</v>
      </c>
      <c r="H50" s="100">
        <f t="shared" si="1"/>
        <v>0</v>
      </c>
      <c r="I50" s="100">
        <f t="shared" si="1"/>
        <v>1</v>
      </c>
      <c r="J50" s="100">
        <f t="shared" si="1"/>
        <v>0</v>
      </c>
      <c r="K50" s="26">
        <v>140</v>
      </c>
      <c r="L50" s="26">
        <v>62</v>
      </c>
      <c r="M50" s="26">
        <v>7</v>
      </c>
      <c r="N50" s="26">
        <v>2</v>
      </c>
      <c r="O50" s="26">
        <v>0</v>
      </c>
      <c r="P50" s="101">
        <v>211</v>
      </c>
      <c r="Q50" s="26">
        <v>0</v>
      </c>
    </row>
    <row r="51" spans="1:17" x14ac:dyDescent="0.3">
      <c r="A51" s="8" t="s">
        <v>171</v>
      </c>
      <c r="B51" s="8" t="s">
        <v>172</v>
      </c>
      <c r="C51" s="26">
        <v>53</v>
      </c>
      <c r="D51" s="100">
        <f t="shared" si="1"/>
        <v>0.84905660377358494</v>
      </c>
      <c r="E51" s="100">
        <f t="shared" si="1"/>
        <v>0.13207547169811321</v>
      </c>
      <c r="F51" s="100">
        <f t="shared" si="1"/>
        <v>1.8867924528301886E-2</v>
      </c>
      <c r="G51" s="100">
        <f t="shared" si="1"/>
        <v>0</v>
      </c>
      <c r="H51" s="100">
        <f t="shared" si="1"/>
        <v>0</v>
      </c>
      <c r="I51" s="100">
        <f t="shared" si="1"/>
        <v>1</v>
      </c>
      <c r="J51" s="100">
        <f t="shared" si="1"/>
        <v>0</v>
      </c>
      <c r="K51" s="26">
        <v>45</v>
      </c>
      <c r="L51" s="26">
        <v>7</v>
      </c>
      <c r="M51" s="26">
        <v>1</v>
      </c>
      <c r="N51" s="26">
        <v>0</v>
      </c>
      <c r="O51" s="26">
        <v>0</v>
      </c>
      <c r="P51" s="101">
        <v>53</v>
      </c>
      <c r="Q51" s="26">
        <v>0</v>
      </c>
    </row>
    <row r="52" spans="1:17" x14ac:dyDescent="0.3">
      <c r="A52" s="8" t="s">
        <v>173</v>
      </c>
      <c r="B52" s="8" t="s">
        <v>174</v>
      </c>
      <c r="C52" s="26">
        <v>134</v>
      </c>
      <c r="D52" s="100">
        <f t="shared" si="1"/>
        <v>0.64925373134328357</v>
      </c>
      <c r="E52" s="100">
        <f t="shared" si="1"/>
        <v>0.26119402985074625</v>
      </c>
      <c r="F52" s="100">
        <f t="shared" si="1"/>
        <v>7.4626865671641784E-2</v>
      </c>
      <c r="G52" s="100">
        <f t="shared" si="1"/>
        <v>1.4925373134328358E-2</v>
      </c>
      <c r="H52" s="100">
        <f t="shared" si="1"/>
        <v>0</v>
      </c>
      <c r="I52" s="100">
        <f t="shared" si="1"/>
        <v>1</v>
      </c>
      <c r="J52" s="100">
        <f t="shared" si="1"/>
        <v>0</v>
      </c>
      <c r="K52" s="26">
        <v>87</v>
      </c>
      <c r="L52" s="26">
        <v>35</v>
      </c>
      <c r="M52" s="26">
        <v>10</v>
      </c>
      <c r="N52" s="26">
        <v>2</v>
      </c>
      <c r="O52" s="26">
        <v>0</v>
      </c>
      <c r="P52" s="101">
        <v>134</v>
      </c>
      <c r="Q52" s="26">
        <v>0</v>
      </c>
    </row>
    <row r="53" spans="1:17" x14ac:dyDescent="0.3">
      <c r="A53" s="8" t="s">
        <v>175</v>
      </c>
      <c r="B53" s="8" t="s">
        <v>176</v>
      </c>
      <c r="C53" s="26" t="s">
        <v>515</v>
      </c>
      <c r="D53" s="100" t="e">
        <f t="shared" si="1"/>
        <v>#VALUE!</v>
      </c>
      <c r="E53" s="100" t="e">
        <f t="shared" si="1"/>
        <v>#VALUE!</v>
      </c>
      <c r="F53" s="100" t="e">
        <f t="shared" si="1"/>
        <v>#VALUE!</v>
      </c>
      <c r="G53" s="100" t="e">
        <f t="shared" si="1"/>
        <v>#VALUE!</v>
      </c>
      <c r="H53" s="100" t="e">
        <f t="shared" si="1"/>
        <v>#VALUE!</v>
      </c>
      <c r="I53" s="100" t="e">
        <f t="shared" si="1"/>
        <v>#VALUE!</v>
      </c>
      <c r="J53" s="100" t="e">
        <f t="shared" si="1"/>
        <v>#VALUE!</v>
      </c>
      <c r="K53" s="26" t="s">
        <v>515</v>
      </c>
      <c r="L53" s="26" t="s">
        <v>515</v>
      </c>
      <c r="M53" s="26" t="s">
        <v>515</v>
      </c>
      <c r="N53" s="26" t="s">
        <v>515</v>
      </c>
      <c r="O53" s="26" t="s">
        <v>515</v>
      </c>
      <c r="P53" s="101" t="s">
        <v>515</v>
      </c>
      <c r="Q53" s="26" t="s">
        <v>515</v>
      </c>
    </row>
    <row r="54" spans="1:17" x14ac:dyDescent="0.3">
      <c r="A54" s="8" t="s">
        <v>177</v>
      </c>
      <c r="B54" s="8" t="s">
        <v>178</v>
      </c>
      <c r="C54" s="26">
        <v>401</v>
      </c>
      <c r="D54" s="100">
        <f t="shared" si="1"/>
        <v>0.47132169576059851</v>
      </c>
      <c r="E54" s="100">
        <f t="shared" si="1"/>
        <v>0.36658354114713215</v>
      </c>
      <c r="F54" s="100">
        <f t="shared" si="1"/>
        <v>0.13466334164588528</v>
      </c>
      <c r="G54" s="100">
        <f t="shared" si="1"/>
        <v>2.7431421446384038E-2</v>
      </c>
      <c r="H54" s="100">
        <f t="shared" si="1"/>
        <v>0</v>
      </c>
      <c r="I54" s="100">
        <f t="shared" si="1"/>
        <v>1</v>
      </c>
      <c r="J54" s="100">
        <f t="shared" si="1"/>
        <v>0</v>
      </c>
      <c r="K54" s="26">
        <v>189</v>
      </c>
      <c r="L54" s="26">
        <v>147</v>
      </c>
      <c r="M54" s="26">
        <v>54</v>
      </c>
      <c r="N54" s="26">
        <v>11</v>
      </c>
      <c r="O54" s="26">
        <v>0</v>
      </c>
      <c r="P54" s="101">
        <v>401</v>
      </c>
      <c r="Q54" s="26">
        <v>0</v>
      </c>
    </row>
    <row r="55" spans="1:17" x14ac:dyDescent="0.3">
      <c r="A55" s="8" t="s">
        <v>179</v>
      </c>
      <c r="B55" s="8" t="s">
        <v>180</v>
      </c>
      <c r="C55" s="26" t="s">
        <v>515</v>
      </c>
      <c r="D55" s="100" t="e">
        <f t="shared" si="1"/>
        <v>#VALUE!</v>
      </c>
      <c r="E55" s="100" t="e">
        <f t="shared" si="1"/>
        <v>#VALUE!</v>
      </c>
      <c r="F55" s="100" t="e">
        <f t="shared" si="1"/>
        <v>#VALUE!</v>
      </c>
      <c r="G55" s="100" t="e">
        <f t="shared" si="1"/>
        <v>#VALUE!</v>
      </c>
      <c r="H55" s="100" t="e">
        <f t="shared" si="1"/>
        <v>#VALUE!</v>
      </c>
      <c r="I55" s="100" t="e">
        <f t="shared" si="1"/>
        <v>#VALUE!</v>
      </c>
      <c r="J55" s="100" t="e">
        <f t="shared" si="1"/>
        <v>#VALUE!</v>
      </c>
      <c r="K55" s="26" t="s">
        <v>515</v>
      </c>
      <c r="L55" s="26" t="s">
        <v>515</v>
      </c>
      <c r="M55" s="26" t="s">
        <v>515</v>
      </c>
      <c r="N55" s="26" t="s">
        <v>515</v>
      </c>
      <c r="O55" s="26" t="s">
        <v>515</v>
      </c>
      <c r="P55" s="101" t="s">
        <v>515</v>
      </c>
      <c r="Q55" s="26" t="s">
        <v>515</v>
      </c>
    </row>
    <row r="56" spans="1:17" x14ac:dyDescent="0.3">
      <c r="A56" s="8" t="s">
        <v>181</v>
      </c>
      <c r="B56" s="8" t="s">
        <v>182</v>
      </c>
      <c r="C56" s="26">
        <v>56</v>
      </c>
      <c r="D56" s="100">
        <f t="shared" si="1"/>
        <v>0.39285714285714285</v>
      </c>
      <c r="E56" s="100">
        <f t="shared" si="1"/>
        <v>0.5357142857142857</v>
      </c>
      <c r="F56" s="100">
        <f t="shared" si="1"/>
        <v>0</v>
      </c>
      <c r="G56" s="100">
        <f t="shared" si="1"/>
        <v>7.1428571428571425E-2</v>
      </c>
      <c r="H56" s="100">
        <f t="shared" si="1"/>
        <v>0</v>
      </c>
      <c r="I56" s="100">
        <f t="shared" si="1"/>
        <v>1</v>
      </c>
      <c r="J56" s="100">
        <f t="shared" si="1"/>
        <v>0</v>
      </c>
      <c r="K56" s="26">
        <v>22</v>
      </c>
      <c r="L56" s="26">
        <v>30</v>
      </c>
      <c r="M56" s="26">
        <v>0</v>
      </c>
      <c r="N56" s="26">
        <v>4</v>
      </c>
      <c r="O56" s="26">
        <v>0</v>
      </c>
      <c r="P56" s="101">
        <v>56</v>
      </c>
      <c r="Q56" s="26">
        <v>0</v>
      </c>
    </row>
    <row r="57" spans="1:17" x14ac:dyDescent="0.3">
      <c r="A57" s="8" t="s">
        <v>183</v>
      </c>
      <c r="B57" s="8" t="s">
        <v>184</v>
      </c>
      <c r="C57" s="26">
        <v>257</v>
      </c>
      <c r="D57" s="100">
        <f t="shared" si="1"/>
        <v>0.38132295719844356</v>
      </c>
      <c r="E57" s="100">
        <f t="shared" si="1"/>
        <v>0.42023346303501946</v>
      </c>
      <c r="F57" s="100">
        <f t="shared" si="1"/>
        <v>0.17898832684824903</v>
      </c>
      <c r="G57" s="100">
        <f t="shared" si="1"/>
        <v>1.9455252918287938E-2</v>
      </c>
      <c r="H57" s="100">
        <f t="shared" si="1"/>
        <v>0</v>
      </c>
      <c r="I57" s="100">
        <f t="shared" si="1"/>
        <v>1</v>
      </c>
      <c r="J57" s="100">
        <f t="shared" si="1"/>
        <v>0</v>
      </c>
      <c r="K57" s="26">
        <v>98</v>
      </c>
      <c r="L57" s="26">
        <v>108</v>
      </c>
      <c r="M57" s="26">
        <v>46</v>
      </c>
      <c r="N57" s="26">
        <v>5</v>
      </c>
      <c r="O57" s="26">
        <v>0</v>
      </c>
      <c r="P57" s="101">
        <v>257</v>
      </c>
      <c r="Q57" s="26">
        <v>0</v>
      </c>
    </row>
    <row r="58" spans="1:17" x14ac:dyDescent="0.3">
      <c r="A58" s="8" t="s">
        <v>185</v>
      </c>
      <c r="B58" s="8" t="s">
        <v>186</v>
      </c>
      <c r="C58" s="26" t="s">
        <v>515</v>
      </c>
      <c r="D58" s="100" t="e">
        <f t="shared" si="1"/>
        <v>#VALUE!</v>
      </c>
      <c r="E58" s="100" t="e">
        <f t="shared" si="1"/>
        <v>#VALUE!</v>
      </c>
      <c r="F58" s="100" t="e">
        <f t="shared" si="1"/>
        <v>#VALUE!</v>
      </c>
      <c r="G58" s="100" t="e">
        <f t="shared" si="1"/>
        <v>#VALUE!</v>
      </c>
      <c r="H58" s="100" t="e">
        <f t="shared" si="1"/>
        <v>#VALUE!</v>
      </c>
      <c r="I58" s="100" t="e">
        <f t="shared" si="1"/>
        <v>#VALUE!</v>
      </c>
      <c r="J58" s="100" t="e">
        <f t="shared" si="1"/>
        <v>#VALUE!</v>
      </c>
      <c r="K58" s="26" t="s">
        <v>515</v>
      </c>
      <c r="L58" s="26" t="s">
        <v>515</v>
      </c>
      <c r="M58" s="26" t="s">
        <v>515</v>
      </c>
      <c r="N58" s="26" t="s">
        <v>515</v>
      </c>
      <c r="O58" s="26" t="s">
        <v>515</v>
      </c>
      <c r="P58" s="101" t="s">
        <v>515</v>
      </c>
      <c r="Q58" s="26" t="s">
        <v>515</v>
      </c>
    </row>
    <row r="59" spans="1:17" x14ac:dyDescent="0.3">
      <c r="A59" s="8" t="s">
        <v>187</v>
      </c>
      <c r="B59" s="8" t="s">
        <v>188</v>
      </c>
      <c r="C59" s="26">
        <v>115</v>
      </c>
      <c r="D59" s="100">
        <f t="shared" si="1"/>
        <v>0.62608695652173918</v>
      </c>
      <c r="E59" s="100">
        <f t="shared" si="1"/>
        <v>0.30434782608695654</v>
      </c>
      <c r="F59" s="100">
        <f t="shared" si="1"/>
        <v>6.0869565217391307E-2</v>
      </c>
      <c r="G59" s="100">
        <f t="shared" si="1"/>
        <v>8.6956521739130436E-3</v>
      </c>
      <c r="H59" s="100">
        <f t="shared" si="1"/>
        <v>0</v>
      </c>
      <c r="I59" s="100">
        <f t="shared" si="1"/>
        <v>1</v>
      </c>
      <c r="J59" s="100">
        <f t="shared" si="1"/>
        <v>0</v>
      </c>
      <c r="K59" s="26">
        <v>72</v>
      </c>
      <c r="L59" s="26">
        <v>35</v>
      </c>
      <c r="M59" s="26">
        <v>7</v>
      </c>
      <c r="N59" s="26">
        <v>1</v>
      </c>
      <c r="O59" s="26">
        <v>0</v>
      </c>
      <c r="P59" s="101">
        <v>115</v>
      </c>
      <c r="Q59" s="26">
        <v>0</v>
      </c>
    </row>
    <row r="60" spans="1:17" x14ac:dyDescent="0.3">
      <c r="A60" s="8" t="s">
        <v>189</v>
      </c>
      <c r="B60" s="8" t="s">
        <v>190</v>
      </c>
      <c r="C60" s="26">
        <v>103</v>
      </c>
      <c r="D60" s="100"/>
      <c r="E60" s="100"/>
      <c r="F60" s="100"/>
      <c r="G60" s="100"/>
      <c r="H60" s="100"/>
      <c r="I60" s="100"/>
      <c r="J60" s="100"/>
      <c r="K60" s="26">
        <v>66</v>
      </c>
      <c r="L60" s="26">
        <v>27</v>
      </c>
      <c r="M60" s="26">
        <v>8</v>
      </c>
      <c r="N60" s="26">
        <v>0</v>
      </c>
      <c r="O60" s="26">
        <v>2</v>
      </c>
      <c r="P60" s="101">
        <v>103</v>
      </c>
      <c r="Q60" s="26">
        <v>0</v>
      </c>
    </row>
    <row r="61" spans="1:17" x14ac:dyDescent="0.3">
      <c r="A61" s="8" t="s">
        <v>191</v>
      </c>
      <c r="B61" s="8" t="s">
        <v>192</v>
      </c>
      <c r="C61" s="26">
        <v>99</v>
      </c>
      <c r="D61" s="100">
        <f t="shared" ref="D61:J62" si="2">K61/$C61</f>
        <v>0.73737373737373735</v>
      </c>
      <c r="E61" s="100">
        <f t="shared" si="2"/>
        <v>0.21212121212121213</v>
      </c>
      <c r="F61" s="100">
        <f t="shared" si="2"/>
        <v>5.0505050505050504E-2</v>
      </c>
      <c r="G61" s="100">
        <f t="shared" si="2"/>
        <v>0</v>
      </c>
      <c r="H61" s="100">
        <f t="shared" si="2"/>
        <v>0</v>
      </c>
      <c r="I61" s="100">
        <f t="shared" si="2"/>
        <v>1</v>
      </c>
      <c r="J61" s="100">
        <f t="shared" si="2"/>
        <v>0</v>
      </c>
      <c r="K61" s="26">
        <v>73</v>
      </c>
      <c r="L61" s="26">
        <v>21</v>
      </c>
      <c r="M61" s="26">
        <v>5</v>
      </c>
      <c r="N61" s="26">
        <v>0</v>
      </c>
      <c r="O61" s="26">
        <v>0</v>
      </c>
      <c r="P61" s="101">
        <v>99</v>
      </c>
      <c r="Q61" s="26">
        <v>0</v>
      </c>
    </row>
    <row r="62" spans="1:17" x14ac:dyDescent="0.3">
      <c r="A62" s="8" t="s">
        <v>193</v>
      </c>
      <c r="B62" s="8" t="s">
        <v>194</v>
      </c>
      <c r="C62" s="26">
        <v>61</v>
      </c>
      <c r="D62" s="100">
        <f t="shared" si="2"/>
        <v>0.36065573770491804</v>
      </c>
      <c r="E62" s="100">
        <f t="shared" si="2"/>
        <v>0.4098360655737705</v>
      </c>
      <c r="F62" s="100">
        <f t="shared" si="2"/>
        <v>0.11475409836065574</v>
      </c>
      <c r="G62" s="100">
        <f t="shared" si="2"/>
        <v>0</v>
      </c>
      <c r="H62" s="100">
        <f t="shared" si="2"/>
        <v>0.11475409836065574</v>
      </c>
      <c r="I62" s="100">
        <f t="shared" si="2"/>
        <v>1</v>
      </c>
      <c r="J62" s="100">
        <f t="shared" si="2"/>
        <v>0</v>
      </c>
      <c r="K62" s="26">
        <v>22</v>
      </c>
      <c r="L62" s="26">
        <v>25</v>
      </c>
      <c r="M62" s="26">
        <v>7</v>
      </c>
      <c r="N62" s="26">
        <v>0</v>
      </c>
      <c r="O62" s="26">
        <v>7</v>
      </c>
      <c r="P62" s="101">
        <v>61</v>
      </c>
      <c r="Q62" s="26">
        <v>0</v>
      </c>
    </row>
    <row r="63" spans="1:17" x14ac:dyDescent="0.3">
      <c r="A63" s="8" t="s">
        <v>195</v>
      </c>
      <c r="B63" s="8" t="s">
        <v>196</v>
      </c>
      <c r="C63" s="26">
        <v>356</v>
      </c>
      <c r="D63" s="100"/>
      <c r="E63" s="100"/>
      <c r="F63" s="100"/>
      <c r="G63" s="100"/>
      <c r="H63" s="100"/>
      <c r="I63" s="100"/>
      <c r="J63" s="100"/>
      <c r="K63" s="26">
        <v>243</v>
      </c>
      <c r="L63" s="26">
        <v>99</v>
      </c>
      <c r="M63" s="26">
        <v>12</v>
      </c>
      <c r="N63" s="26">
        <v>2</v>
      </c>
      <c r="O63" s="26">
        <v>0</v>
      </c>
      <c r="P63" s="101">
        <v>356</v>
      </c>
      <c r="Q63" s="26">
        <v>0</v>
      </c>
    </row>
    <row r="64" spans="1:17" x14ac:dyDescent="0.3">
      <c r="A64" s="8" t="s">
        <v>197</v>
      </c>
      <c r="B64" s="8" t="s">
        <v>198</v>
      </c>
      <c r="C64" s="26">
        <v>1160</v>
      </c>
      <c r="D64" s="100">
        <f t="shared" ref="D64:J65" si="3">K64/$C64</f>
        <v>0.57327586206896552</v>
      </c>
      <c r="E64" s="100">
        <f t="shared" si="3"/>
        <v>0.33017241379310347</v>
      </c>
      <c r="F64" s="100">
        <f t="shared" si="3"/>
        <v>6.0344827586206899E-2</v>
      </c>
      <c r="G64" s="100">
        <f t="shared" si="3"/>
        <v>3.4482758620689655E-2</v>
      </c>
      <c r="H64" s="100">
        <f t="shared" si="3"/>
        <v>1.7241379310344827E-3</v>
      </c>
      <c r="I64" s="100">
        <f t="shared" si="3"/>
        <v>1</v>
      </c>
      <c r="J64" s="100">
        <f t="shared" si="3"/>
        <v>0</v>
      </c>
      <c r="K64" s="26">
        <v>665</v>
      </c>
      <c r="L64" s="26">
        <v>383</v>
      </c>
      <c r="M64" s="26">
        <v>70</v>
      </c>
      <c r="N64" s="26">
        <v>40</v>
      </c>
      <c r="O64" s="26">
        <v>2</v>
      </c>
      <c r="P64" s="101">
        <v>1160</v>
      </c>
      <c r="Q64" s="26">
        <v>0</v>
      </c>
    </row>
    <row r="65" spans="1:17" x14ac:dyDescent="0.3">
      <c r="A65" s="8" t="s">
        <v>199</v>
      </c>
      <c r="B65" s="8" t="s">
        <v>200</v>
      </c>
      <c r="C65" s="26">
        <v>56</v>
      </c>
      <c r="D65" s="100">
        <f t="shared" si="3"/>
        <v>0.6607142857142857</v>
      </c>
      <c r="E65" s="100">
        <f t="shared" si="3"/>
        <v>0.23214285714285715</v>
      </c>
      <c r="F65" s="100">
        <f t="shared" si="3"/>
        <v>1.7857142857142856E-2</v>
      </c>
      <c r="G65" s="100">
        <f t="shared" si="3"/>
        <v>8.9285714285714288E-2</v>
      </c>
      <c r="H65" s="100">
        <f t="shared" si="3"/>
        <v>0</v>
      </c>
      <c r="I65" s="100">
        <f t="shared" si="3"/>
        <v>1</v>
      </c>
      <c r="J65" s="100">
        <f t="shared" si="3"/>
        <v>0</v>
      </c>
      <c r="K65" s="26">
        <v>37</v>
      </c>
      <c r="L65" s="26">
        <v>13</v>
      </c>
      <c r="M65" s="26">
        <v>1</v>
      </c>
      <c r="N65" s="26">
        <v>5</v>
      </c>
      <c r="O65" s="26">
        <v>0</v>
      </c>
      <c r="P65" s="101">
        <v>56</v>
      </c>
      <c r="Q65" s="26">
        <v>0</v>
      </c>
    </row>
    <row r="66" spans="1:17" x14ac:dyDescent="0.3">
      <c r="A66" s="8" t="s">
        <v>201</v>
      </c>
      <c r="B66" s="8" t="s">
        <v>202</v>
      </c>
      <c r="C66" s="26">
        <v>245</v>
      </c>
      <c r="D66" s="100"/>
      <c r="E66" s="100"/>
      <c r="F66" s="100"/>
      <c r="G66" s="100"/>
      <c r="H66" s="100"/>
      <c r="I66" s="100"/>
      <c r="J66" s="100"/>
      <c r="K66" s="26">
        <v>158</v>
      </c>
      <c r="L66" s="26">
        <v>62</v>
      </c>
      <c r="M66" s="26">
        <v>22</v>
      </c>
      <c r="N66" s="26">
        <v>2</v>
      </c>
      <c r="O66" s="26">
        <v>1</v>
      </c>
      <c r="P66" s="101">
        <v>245</v>
      </c>
      <c r="Q66" s="26">
        <v>0</v>
      </c>
    </row>
    <row r="67" spans="1:17" x14ac:dyDescent="0.3">
      <c r="A67" s="8" t="s">
        <v>203</v>
      </c>
      <c r="B67" s="8" t="s">
        <v>204</v>
      </c>
      <c r="C67" s="26">
        <v>652</v>
      </c>
      <c r="D67" s="100">
        <f t="shared" ref="D67:J82" si="4">K67/$C67</f>
        <v>0.67331288343558282</v>
      </c>
      <c r="E67" s="100">
        <f t="shared" si="4"/>
        <v>0.23466257668711657</v>
      </c>
      <c r="F67" s="100">
        <f t="shared" si="4"/>
        <v>8.1288343558282211E-2</v>
      </c>
      <c r="G67" s="100">
        <f t="shared" si="4"/>
        <v>9.202453987730062E-3</v>
      </c>
      <c r="H67" s="100">
        <f t="shared" si="4"/>
        <v>1.5337423312883436E-3</v>
      </c>
      <c r="I67" s="100">
        <f t="shared" si="4"/>
        <v>1</v>
      </c>
      <c r="J67" s="100">
        <f t="shared" si="4"/>
        <v>0</v>
      </c>
      <c r="K67" s="26">
        <v>439</v>
      </c>
      <c r="L67" s="26">
        <v>153</v>
      </c>
      <c r="M67" s="26">
        <v>53</v>
      </c>
      <c r="N67" s="26">
        <v>6</v>
      </c>
      <c r="O67" s="26">
        <v>1</v>
      </c>
      <c r="P67" s="101">
        <v>652</v>
      </c>
      <c r="Q67" s="26">
        <v>0</v>
      </c>
    </row>
    <row r="68" spans="1:17" x14ac:dyDescent="0.3">
      <c r="A68" s="8" t="s">
        <v>205</v>
      </c>
      <c r="B68" s="8" t="s">
        <v>206</v>
      </c>
      <c r="C68" s="26">
        <v>501</v>
      </c>
      <c r="D68" s="100">
        <f t="shared" si="4"/>
        <v>0.70858283433133729</v>
      </c>
      <c r="E68" s="100">
        <f t="shared" si="4"/>
        <v>0.25149700598802394</v>
      </c>
      <c r="F68" s="100">
        <f t="shared" si="4"/>
        <v>3.1936127744510975E-2</v>
      </c>
      <c r="G68" s="100">
        <f t="shared" si="4"/>
        <v>5.9880239520958087E-3</v>
      </c>
      <c r="H68" s="100">
        <f t="shared" si="4"/>
        <v>1.996007984031936E-3</v>
      </c>
      <c r="I68" s="100">
        <f t="shared" si="4"/>
        <v>1</v>
      </c>
      <c r="J68" s="100">
        <f t="shared" si="4"/>
        <v>0</v>
      </c>
      <c r="K68" s="26">
        <v>355</v>
      </c>
      <c r="L68" s="26">
        <v>126</v>
      </c>
      <c r="M68" s="26">
        <v>16</v>
      </c>
      <c r="N68" s="26">
        <v>3</v>
      </c>
      <c r="O68" s="26">
        <v>1</v>
      </c>
      <c r="P68" s="101">
        <v>501</v>
      </c>
      <c r="Q68" s="26">
        <v>0</v>
      </c>
    </row>
    <row r="69" spans="1:17" x14ac:dyDescent="0.3">
      <c r="A69" s="8" t="s">
        <v>207</v>
      </c>
      <c r="B69" s="8" t="s">
        <v>208</v>
      </c>
      <c r="C69" s="26" t="s">
        <v>515</v>
      </c>
      <c r="D69" s="100" t="e">
        <f t="shared" si="4"/>
        <v>#VALUE!</v>
      </c>
      <c r="E69" s="100" t="e">
        <f t="shared" si="4"/>
        <v>#VALUE!</v>
      </c>
      <c r="F69" s="100" t="e">
        <f t="shared" si="4"/>
        <v>#VALUE!</v>
      </c>
      <c r="G69" s="100" t="e">
        <f t="shared" si="4"/>
        <v>#VALUE!</v>
      </c>
      <c r="H69" s="100" t="e">
        <f t="shared" si="4"/>
        <v>#VALUE!</v>
      </c>
      <c r="I69" s="100" t="e">
        <f t="shared" si="4"/>
        <v>#VALUE!</v>
      </c>
      <c r="J69" s="100" t="e">
        <f t="shared" si="4"/>
        <v>#VALUE!</v>
      </c>
      <c r="K69" s="17" t="s">
        <v>515</v>
      </c>
      <c r="L69" s="17" t="s">
        <v>515</v>
      </c>
      <c r="M69" s="17" t="s">
        <v>515</v>
      </c>
      <c r="N69" s="17" t="s">
        <v>515</v>
      </c>
      <c r="O69" s="17" t="s">
        <v>515</v>
      </c>
      <c r="P69" s="17" t="s">
        <v>515</v>
      </c>
      <c r="Q69" s="26" t="s">
        <v>515</v>
      </c>
    </row>
    <row r="70" spans="1:17" x14ac:dyDescent="0.3">
      <c r="A70" s="8" t="s">
        <v>209</v>
      </c>
      <c r="B70" s="8" t="s">
        <v>210</v>
      </c>
      <c r="C70" s="26">
        <v>877</v>
      </c>
      <c r="D70" s="100">
        <f t="shared" si="4"/>
        <v>0.69213226909920178</v>
      </c>
      <c r="E70" s="100">
        <f t="shared" si="4"/>
        <v>0.24629418472063855</v>
      </c>
      <c r="F70" s="100">
        <f t="shared" si="4"/>
        <v>3.9908779931584946E-2</v>
      </c>
      <c r="G70" s="100">
        <f t="shared" si="4"/>
        <v>2.0524515393386546E-2</v>
      </c>
      <c r="H70" s="100">
        <f t="shared" si="4"/>
        <v>1.1402508551881414E-3</v>
      </c>
      <c r="I70" s="100">
        <f t="shared" si="4"/>
        <v>1</v>
      </c>
      <c r="J70" s="100">
        <f t="shared" si="4"/>
        <v>0</v>
      </c>
      <c r="K70" s="17">
        <v>607</v>
      </c>
      <c r="L70" s="17">
        <v>216</v>
      </c>
      <c r="M70" s="17">
        <v>35</v>
      </c>
      <c r="N70" s="17">
        <v>18</v>
      </c>
      <c r="O70" s="17">
        <v>1</v>
      </c>
      <c r="P70" s="17">
        <v>877</v>
      </c>
      <c r="Q70" s="26">
        <v>0</v>
      </c>
    </row>
    <row r="71" spans="1:17" x14ac:dyDescent="0.3">
      <c r="A71" s="8" t="s">
        <v>211</v>
      </c>
      <c r="B71" s="8" t="s">
        <v>212</v>
      </c>
      <c r="C71" s="26">
        <v>209</v>
      </c>
      <c r="D71" s="100">
        <f t="shared" si="4"/>
        <v>0.46889952153110048</v>
      </c>
      <c r="E71" s="100">
        <f t="shared" si="4"/>
        <v>0.27751196172248804</v>
      </c>
      <c r="F71" s="100">
        <f t="shared" si="4"/>
        <v>0.24880382775119617</v>
      </c>
      <c r="G71" s="100">
        <f t="shared" si="4"/>
        <v>4.7846889952153108E-3</v>
      </c>
      <c r="H71" s="100">
        <f t="shared" si="4"/>
        <v>0</v>
      </c>
      <c r="I71" s="100">
        <f t="shared" si="4"/>
        <v>1</v>
      </c>
      <c r="J71" s="100">
        <f t="shared" si="4"/>
        <v>0</v>
      </c>
      <c r="K71" s="17">
        <v>98</v>
      </c>
      <c r="L71" s="17">
        <v>58</v>
      </c>
      <c r="M71" s="17">
        <v>52</v>
      </c>
      <c r="N71" s="17">
        <v>1</v>
      </c>
      <c r="O71" s="17">
        <v>0</v>
      </c>
      <c r="P71" s="17">
        <v>209</v>
      </c>
      <c r="Q71" s="26">
        <v>0</v>
      </c>
    </row>
    <row r="72" spans="1:17" x14ac:dyDescent="0.3">
      <c r="A72" s="8" t="s">
        <v>213</v>
      </c>
      <c r="B72" s="8" t="s">
        <v>214</v>
      </c>
      <c r="C72" s="26" t="s">
        <v>515</v>
      </c>
      <c r="D72" s="100" t="e">
        <f t="shared" si="4"/>
        <v>#VALUE!</v>
      </c>
      <c r="E72" s="100" t="e">
        <f t="shared" si="4"/>
        <v>#VALUE!</v>
      </c>
      <c r="F72" s="100" t="e">
        <f t="shared" si="4"/>
        <v>#VALUE!</v>
      </c>
      <c r="G72" s="100" t="e">
        <f t="shared" si="4"/>
        <v>#VALUE!</v>
      </c>
      <c r="H72" s="100" t="e">
        <f t="shared" si="4"/>
        <v>#VALUE!</v>
      </c>
      <c r="I72" s="100" t="e">
        <f t="shared" si="4"/>
        <v>#VALUE!</v>
      </c>
      <c r="J72" s="100" t="e">
        <f t="shared" si="4"/>
        <v>#VALUE!</v>
      </c>
      <c r="K72" s="17" t="s">
        <v>515</v>
      </c>
      <c r="L72" s="17" t="s">
        <v>515</v>
      </c>
      <c r="M72" s="17" t="s">
        <v>515</v>
      </c>
      <c r="N72" s="17" t="s">
        <v>515</v>
      </c>
      <c r="O72" s="17" t="s">
        <v>515</v>
      </c>
      <c r="P72" s="17" t="s">
        <v>515</v>
      </c>
      <c r="Q72" s="26" t="s">
        <v>515</v>
      </c>
    </row>
    <row r="73" spans="1:17" x14ac:dyDescent="0.3">
      <c r="A73" s="8" t="s">
        <v>215</v>
      </c>
      <c r="B73" s="8" t="s">
        <v>216</v>
      </c>
      <c r="C73" s="26">
        <v>641</v>
      </c>
      <c r="D73" s="100">
        <f t="shared" si="4"/>
        <v>0.51482059282371295</v>
      </c>
      <c r="E73" s="100">
        <f t="shared" si="4"/>
        <v>0.35881435257410299</v>
      </c>
      <c r="F73" s="100">
        <f t="shared" si="4"/>
        <v>9.9843993759750393E-2</v>
      </c>
      <c r="G73" s="100">
        <f t="shared" si="4"/>
        <v>1.2480499219968799E-2</v>
      </c>
      <c r="H73" s="100">
        <f t="shared" si="4"/>
        <v>1.4040561622464899E-2</v>
      </c>
      <c r="I73" s="100">
        <f t="shared" si="4"/>
        <v>1</v>
      </c>
      <c r="J73" s="100">
        <f t="shared" si="4"/>
        <v>0</v>
      </c>
      <c r="K73" s="17">
        <v>330</v>
      </c>
      <c r="L73" s="17">
        <v>230</v>
      </c>
      <c r="M73" s="17">
        <v>64</v>
      </c>
      <c r="N73" s="17">
        <v>8</v>
      </c>
      <c r="O73" s="17">
        <v>9</v>
      </c>
      <c r="P73" s="17">
        <v>641</v>
      </c>
      <c r="Q73" s="26">
        <v>0</v>
      </c>
    </row>
    <row r="74" spans="1:17" x14ac:dyDescent="0.3">
      <c r="A74" s="8" t="s">
        <v>217</v>
      </c>
      <c r="B74" s="8" t="s">
        <v>218</v>
      </c>
      <c r="C74" s="26">
        <v>255</v>
      </c>
      <c r="D74" s="100">
        <f t="shared" si="4"/>
        <v>0.61960784313725492</v>
      </c>
      <c r="E74" s="100">
        <f t="shared" si="4"/>
        <v>0.27843137254901962</v>
      </c>
      <c r="F74" s="100">
        <f t="shared" si="4"/>
        <v>9.8039215686274508E-2</v>
      </c>
      <c r="G74" s="100">
        <f t="shared" si="4"/>
        <v>3.9215686274509803E-3</v>
      </c>
      <c r="H74" s="100">
        <f t="shared" si="4"/>
        <v>0</v>
      </c>
      <c r="I74" s="100">
        <f t="shared" si="4"/>
        <v>1</v>
      </c>
      <c r="J74" s="100">
        <f t="shared" si="4"/>
        <v>0</v>
      </c>
      <c r="K74" s="17">
        <v>158</v>
      </c>
      <c r="L74" s="17">
        <v>71</v>
      </c>
      <c r="M74" s="17">
        <v>25</v>
      </c>
      <c r="N74" s="17">
        <v>1</v>
      </c>
      <c r="O74" s="17">
        <v>0</v>
      </c>
      <c r="P74" s="17">
        <v>255</v>
      </c>
      <c r="Q74" s="26">
        <v>0</v>
      </c>
    </row>
    <row r="75" spans="1:17" x14ac:dyDescent="0.3">
      <c r="A75" s="8" t="s">
        <v>219</v>
      </c>
      <c r="B75" s="8" t="s">
        <v>220</v>
      </c>
      <c r="C75" s="26">
        <v>217</v>
      </c>
      <c r="D75" s="100">
        <f t="shared" si="4"/>
        <v>0.50691244239631339</v>
      </c>
      <c r="E75" s="100">
        <f t="shared" si="4"/>
        <v>0.40552995391705071</v>
      </c>
      <c r="F75" s="100">
        <f t="shared" si="4"/>
        <v>4.1474654377880185E-2</v>
      </c>
      <c r="G75" s="100">
        <f t="shared" si="4"/>
        <v>4.6082949308755762E-2</v>
      </c>
      <c r="H75" s="100">
        <f t="shared" si="4"/>
        <v>0</v>
      </c>
      <c r="I75" s="100">
        <f t="shared" si="4"/>
        <v>1</v>
      </c>
      <c r="J75" s="100">
        <f t="shared" si="4"/>
        <v>0</v>
      </c>
      <c r="K75" s="17">
        <v>110</v>
      </c>
      <c r="L75" s="17">
        <v>88</v>
      </c>
      <c r="M75" s="17">
        <v>9</v>
      </c>
      <c r="N75" s="17">
        <v>10</v>
      </c>
      <c r="O75" s="17">
        <v>0</v>
      </c>
      <c r="P75" s="17">
        <v>217</v>
      </c>
      <c r="Q75" s="26">
        <v>0</v>
      </c>
    </row>
    <row r="76" spans="1:17" x14ac:dyDescent="0.3">
      <c r="A76" s="8" t="s">
        <v>221</v>
      </c>
      <c r="B76" s="8" t="s">
        <v>222</v>
      </c>
      <c r="C76" s="26">
        <v>138</v>
      </c>
      <c r="D76" s="100">
        <f t="shared" si="4"/>
        <v>0.60144927536231885</v>
      </c>
      <c r="E76" s="100">
        <f t="shared" si="4"/>
        <v>0.26811594202898553</v>
      </c>
      <c r="F76" s="100">
        <f t="shared" si="4"/>
        <v>5.7971014492753624E-2</v>
      </c>
      <c r="G76" s="100">
        <f t="shared" si="4"/>
        <v>2.8985507246376812E-2</v>
      </c>
      <c r="H76" s="100">
        <f t="shared" si="4"/>
        <v>4.3478260869565216E-2</v>
      </c>
      <c r="I76" s="100">
        <f t="shared" si="4"/>
        <v>1</v>
      </c>
      <c r="J76" s="100">
        <f t="shared" si="4"/>
        <v>0</v>
      </c>
      <c r="K76" s="17">
        <v>83</v>
      </c>
      <c r="L76" s="17">
        <v>37</v>
      </c>
      <c r="M76" s="17">
        <v>8</v>
      </c>
      <c r="N76" s="17">
        <v>4</v>
      </c>
      <c r="O76" s="17">
        <v>6</v>
      </c>
      <c r="P76" s="17">
        <v>138</v>
      </c>
      <c r="Q76" s="26">
        <v>0</v>
      </c>
    </row>
    <row r="77" spans="1:17" x14ac:dyDescent="0.3">
      <c r="A77" s="8" t="s">
        <v>223</v>
      </c>
      <c r="B77" s="8" t="s">
        <v>224</v>
      </c>
      <c r="C77" s="26">
        <v>529</v>
      </c>
      <c r="D77" s="100">
        <f t="shared" si="4"/>
        <v>0.63705103969754251</v>
      </c>
      <c r="E77" s="100">
        <f t="shared" si="4"/>
        <v>0.2551984877126654</v>
      </c>
      <c r="F77" s="100">
        <f t="shared" si="4"/>
        <v>8.1285444234404536E-2</v>
      </c>
      <c r="G77" s="100">
        <f t="shared" si="4"/>
        <v>2.2684310018903593E-2</v>
      </c>
      <c r="H77" s="100">
        <f t="shared" si="4"/>
        <v>3.780718336483932E-3</v>
      </c>
      <c r="I77" s="100">
        <f t="shared" si="4"/>
        <v>1</v>
      </c>
      <c r="J77" s="100">
        <f t="shared" si="4"/>
        <v>0</v>
      </c>
      <c r="K77" s="17">
        <v>337</v>
      </c>
      <c r="L77" s="17">
        <v>135</v>
      </c>
      <c r="M77" s="17">
        <v>43</v>
      </c>
      <c r="N77" s="17">
        <v>12</v>
      </c>
      <c r="O77" s="17">
        <v>2</v>
      </c>
      <c r="P77" s="17">
        <v>529</v>
      </c>
      <c r="Q77" s="26">
        <v>0</v>
      </c>
    </row>
    <row r="78" spans="1:17" x14ac:dyDescent="0.3">
      <c r="A78" s="8" t="s">
        <v>225</v>
      </c>
      <c r="B78" s="8" t="s">
        <v>226</v>
      </c>
      <c r="C78" s="26">
        <v>101</v>
      </c>
      <c r="D78" s="100">
        <f t="shared" si="4"/>
        <v>0.64356435643564358</v>
      </c>
      <c r="E78" s="100">
        <f t="shared" si="4"/>
        <v>0.32673267326732675</v>
      </c>
      <c r="F78" s="100">
        <f t="shared" si="4"/>
        <v>9.9009900990099011E-3</v>
      </c>
      <c r="G78" s="100">
        <f t="shared" si="4"/>
        <v>1.9801980198019802E-2</v>
      </c>
      <c r="H78" s="100">
        <f t="shared" si="4"/>
        <v>0</v>
      </c>
      <c r="I78" s="100">
        <f t="shared" si="4"/>
        <v>1</v>
      </c>
      <c r="J78" s="100">
        <f t="shared" si="4"/>
        <v>0</v>
      </c>
      <c r="K78" s="17">
        <v>65</v>
      </c>
      <c r="L78" s="17">
        <v>33</v>
      </c>
      <c r="M78" s="17">
        <v>1</v>
      </c>
      <c r="N78" s="17">
        <v>2</v>
      </c>
      <c r="O78" s="17">
        <v>0</v>
      </c>
      <c r="P78" s="17">
        <v>101</v>
      </c>
      <c r="Q78" s="26">
        <v>0</v>
      </c>
    </row>
    <row r="79" spans="1:17" x14ac:dyDescent="0.3">
      <c r="A79" s="8" t="s">
        <v>227</v>
      </c>
      <c r="B79" s="8" t="s">
        <v>228</v>
      </c>
      <c r="C79" s="26">
        <v>111</v>
      </c>
      <c r="D79" s="100">
        <f t="shared" si="4"/>
        <v>0.4144144144144144</v>
      </c>
      <c r="E79" s="100">
        <f t="shared" si="4"/>
        <v>0.3963963963963964</v>
      </c>
      <c r="F79" s="100">
        <f t="shared" si="4"/>
        <v>9.0090090090090086E-2</v>
      </c>
      <c r="G79" s="100">
        <f t="shared" si="4"/>
        <v>7.2072072072072071E-2</v>
      </c>
      <c r="H79" s="100">
        <f t="shared" si="4"/>
        <v>2.7027027027027029E-2</v>
      </c>
      <c r="I79" s="100">
        <f t="shared" si="4"/>
        <v>1</v>
      </c>
      <c r="J79" s="100">
        <f t="shared" si="4"/>
        <v>0</v>
      </c>
      <c r="K79" s="17">
        <v>46</v>
      </c>
      <c r="L79" s="17">
        <v>44</v>
      </c>
      <c r="M79" s="17">
        <v>10</v>
      </c>
      <c r="N79" s="17">
        <v>8</v>
      </c>
      <c r="O79" s="17">
        <v>3</v>
      </c>
      <c r="P79" s="17">
        <v>111</v>
      </c>
      <c r="Q79" s="26">
        <v>0</v>
      </c>
    </row>
    <row r="80" spans="1:17" x14ac:dyDescent="0.3">
      <c r="A80" s="8" t="s">
        <v>229</v>
      </c>
      <c r="B80" s="8" t="s">
        <v>230</v>
      </c>
      <c r="C80" s="26">
        <v>189</v>
      </c>
      <c r="D80" s="100">
        <f t="shared" si="4"/>
        <v>0.62962962962962965</v>
      </c>
      <c r="E80" s="100">
        <f t="shared" si="4"/>
        <v>0.25396825396825395</v>
      </c>
      <c r="F80" s="100">
        <f t="shared" si="4"/>
        <v>7.9365079365079361E-2</v>
      </c>
      <c r="G80" s="100">
        <f t="shared" si="4"/>
        <v>2.6455026455026454E-2</v>
      </c>
      <c r="H80" s="100">
        <f t="shared" si="4"/>
        <v>1.0582010582010581E-2</v>
      </c>
      <c r="I80" s="100">
        <f t="shared" si="4"/>
        <v>1</v>
      </c>
      <c r="J80" s="100">
        <f t="shared" si="4"/>
        <v>0</v>
      </c>
      <c r="K80" s="17">
        <v>119</v>
      </c>
      <c r="L80" s="17">
        <v>48</v>
      </c>
      <c r="M80" s="17">
        <v>15</v>
      </c>
      <c r="N80" s="17">
        <v>5</v>
      </c>
      <c r="O80" s="17">
        <v>2</v>
      </c>
      <c r="P80" s="17">
        <v>189</v>
      </c>
      <c r="Q80" s="26">
        <v>0</v>
      </c>
    </row>
    <row r="81" spans="1:17" x14ac:dyDescent="0.3">
      <c r="A81" s="8" t="s">
        <v>231</v>
      </c>
      <c r="B81" s="8" t="s">
        <v>232</v>
      </c>
      <c r="C81" s="26" t="s">
        <v>515</v>
      </c>
      <c r="D81" s="100" t="e">
        <f t="shared" si="4"/>
        <v>#VALUE!</v>
      </c>
      <c r="E81" s="100" t="e">
        <f t="shared" si="4"/>
        <v>#VALUE!</v>
      </c>
      <c r="F81" s="100" t="e">
        <f t="shared" si="4"/>
        <v>#VALUE!</v>
      </c>
      <c r="G81" s="100" t="e">
        <f t="shared" si="4"/>
        <v>#VALUE!</v>
      </c>
      <c r="H81" s="100" t="e">
        <f t="shared" si="4"/>
        <v>#VALUE!</v>
      </c>
      <c r="I81" s="100" t="e">
        <f t="shared" si="4"/>
        <v>#VALUE!</v>
      </c>
      <c r="J81" s="100" t="e">
        <f t="shared" si="4"/>
        <v>#VALUE!</v>
      </c>
      <c r="K81" s="17" t="s">
        <v>515</v>
      </c>
      <c r="L81" s="17" t="s">
        <v>515</v>
      </c>
      <c r="M81" s="17" t="s">
        <v>515</v>
      </c>
      <c r="N81" s="17" t="s">
        <v>515</v>
      </c>
      <c r="O81" s="17" t="s">
        <v>515</v>
      </c>
      <c r="P81" s="17" t="s">
        <v>515</v>
      </c>
      <c r="Q81" s="26" t="s">
        <v>515</v>
      </c>
    </row>
    <row r="82" spans="1:17" x14ac:dyDescent="0.3">
      <c r="A82" s="8" t="s">
        <v>233</v>
      </c>
      <c r="B82" s="8" t="s">
        <v>234</v>
      </c>
      <c r="C82" s="26">
        <v>279</v>
      </c>
      <c r="D82" s="100">
        <f t="shared" si="4"/>
        <v>0.74551971326164879</v>
      </c>
      <c r="E82" s="100">
        <f t="shared" si="4"/>
        <v>0.21146953405017921</v>
      </c>
      <c r="F82" s="100">
        <f t="shared" si="4"/>
        <v>2.8673835125448029E-2</v>
      </c>
      <c r="G82" s="100">
        <f t="shared" si="4"/>
        <v>7.1684587813620072E-3</v>
      </c>
      <c r="H82" s="100">
        <f t="shared" si="4"/>
        <v>7.1684587813620072E-3</v>
      </c>
      <c r="I82" s="100">
        <f t="shared" si="4"/>
        <v>1</v>
      </c>
      <c r="J82" s="100">
        <f t="shared" si="4"/>
        <v>0</v>
      </c>
      <c r="K82" s="17">
        <v>208</v>
      </c>
      <c r="L82" s="17">
        <v>59</v>
      </c>
      <c r="M82" s="17">
        <v>8</v>
      </c>
      <c r="N82" s="17">
        <v>2</v>
      </c>
      <c r="O82" s="17">
        <v>2</v>
      </c>
      <c r="P82" s="17">
        <v>279</v>
      </c>
      <c r="Q82" s="26">
        <v>0</v>
      </c>
    </row>
    <row r="83" spans="1:17" x14ac:dyDescent="0.3">
      <c r="A83" s="8" t="s">
        <v>235</v>
      </c>
      <c r="B83" s="8" t="s">
        <v>236</v>
      </c>
      <c r="C83" s="26">
        <v>119</v>
      </c>
      <c r="D83" s="100">
        <f t="shared" ref="D83:J116" si="5">K83/$C83</f>
        <v>0.47899159663865548</v>
      </c>
      <c r="E83" s="100">
        <f t="shared" si="5"/>
        <v>0.36134453781512604</v>
      </c>
      <c r="F83" s="100">
        <f t="shared" si="5"/>
        <v>0.13445378151260504</v>
      </c>
      <c r="G83" s="100">
        <f t="shared" si="5"/>
        <v>8.4033613445378148E-3</v>
      </c>
      <c r="H83" s="100">
        <f t="shared" si="5"/>
        <v>1.680672268907563E-2</v>
      </c>
      <c r="I83" s="100">
        <f t="shared" si="5"/>
        <v>1</v>
      </c>
      <c r="J83" s="100">
        <f t="shared" si="5"/>
        <v>0</v>
      </c>
      <c r="K83" s="17">
        <v>57</v>
      </c>
      <c r="L83" s="17">
        <v>43</v>
      </c>
      <c r="M83" s="17">
        <v>16</v>
      </c>
      <c r="N83" s="17">
        <v>1</v>
      </c>
      <c r="O83" s="17">
        <v>2</v>
      </c>
      <c r="P83" s="17">
        <v>119</v>
      </c>
      <c r="Q83" s="26">
        <v>0</v>
      </c>
    </row>
    <row r="84" spans="1:17" x14ac:dyDescent="0.3">
      <c r="A84" s="8" t="s">
        <v>237</v>
      </c>
      <c r="B84" s="8" t="s">
        <v>238</v>
      </c>
      <c r="C84" s="26">
        <v>55</v>
      </c>
      <c r="D84" s="100">
        <f t="shared" si="5"/>
        <v>0.34545454545454546</v>
      </c>
      <c r="E84" s="100">
        <f t="shared" si="5"/>
        <v>0.47272727272727272</v>
      </c>
      <c r="F84" s="100">
        <f t="shared" si="5"/>
        <v>0.16363636363636364</v>
      </c>
      <c r="G84" s="100">
        <f t="shared" si="5"/>
        <v>1.8181818181818181E-2</v>
      </c>
      <c r="H84" s="100">
        <f t="shared" si="5"/>
        <v>0</v>
      </c>
      <c r="I84" s="100">
        <f t="shared" si="5"/>
        <v>1</v>
      </c>
      <c r="J84" s="100">
        <f t="shared" si="5"/>
        <v>0</v>
      </c>
      <c r="K84" s="17">
        <v>19</v>
      </c>
      <c r="L84" s="17">
        <v>26</v>
      </c>
      <c r="M84" s="17">
        <v>9</v>
      </c>
      <c r="N84" s="17">
        <v>1</v>
      </c>
      <c r="O84" s="17">
        <v>0</v>
      </c>
      <c r="P84" s="17">
        <v>55</v>
      </c>
      <c r="Q84" s="26">
        <v>0</v>
      </c>
    </row>
    <row r="85" spans="1:17" x14ac:dyDescent="0.3">
      <c r="A85" s="8" t="s">
        <v>239</v>
      </c>
      <c r="B85" s="8" t="s">
        <v>240</v>
      </c>
      <c r="C85" s="26">
        <v>679</v>
      </c>
      <c r="D85" s="100">
        <f t="shared" si="5"/>
        <v>0.63181148748159055</v>
      </c>
      <c r="E85" s="100">
        <f t="shared" si="5"/>
        <v>0.30338733431516934</v>
      </c>
      <c r="F85" s="100">
        <f t="shared" si="5"/>
        <v>5.1546391752577317E-2</v>
      </c>
      <c r="G85" s="100">
        <f t="shared" si="5"/>
        <v>1.1782032400589101E-2</v>
      </c>
      <c r="H85" s="100">
        <f t="shared" si="5"/>
        <v>1.4727540500736377E-3</v>
      </c>
      <c r="I85" s="100">
        <f t="shared" si="5"/>
        <v>1</v>
      </c>
      <c r="J85" s="100">
        <f t="shared" si="5"/>
        <v>0</v>
      </c>
      <c r="K85" s="17">
        <v>429</v>
      </c>
      <c r="L85" s="17">
        <v>206</v>
      </c>
      <c r="M85" s="17">
        <v>35</v>
      </c>
      <c r="N85" s="17">
        <v>8</v>
      </c>
      <c r="O85" s="17">
        <v>1</v>
      </c>
      <c r="P85" s="17">
        <v>679</v>
      </c>
      <c r="Q85" s="26">
        <v>0</v>
      </c>
    </row>
    <row r="86" spans="1:17" x14ac:dyDescent="0.3">
      <c r="A86" s="8" t="s">
        <v>241</v>
      </c>
      <c r="B86" s="8" t="s">
        <v>242</v>
      </c>
      <c r="C86" s="26">
        <v>1092</v>
      </c>
      <c r="D86" s="100">
        <f t="shared" si="5"/>
        <v>0.49175824175824173</v>
      </c>
      <c r="E86" s="100">
        <f t="shared" si="5"/>
        <v>0.34798534798534797</v>
      </c>
      <c r="F86" s="100">
        <f t="shared" si="5"/>
        <v>0.15293040293040294</v>
      </c>
      <c r="G86" s="100">
        <f t="shared" si="5"/>
        <v>7.326007326007326E-3</v>
      </c>
      <c r="H86" s="100">
        <f t="shared" si="5"/>
        <v>0</v>
      </c>
      <c r="I86" s="100">
        <f t="shared" si="5"/>
        <v>1</v>
      </c>
      <c r="J86" s="100">
        <f t="shared" si="5"/>
        <v>0</v>
      </c>
      <c r="K86" s="17">
        <v>537</v>
      </c>
      <c r="L86" s="17">
        <v>380</v>
      </c>
      <c r="M86" s="17">
        <v>167</v>
      </c>
      <c r="N86" s="17">
        <v>8</v>
      </c>
      <c r="O86" s="17">
        <v>0</v>
      </c>
      <c r="P86" s="17">
        <v>1092</v>
      </c>
      <c r="Q86" s="26">
        <v>0</v>
      </c>
    </row>
    <row r="87" spans="1:17" x14ac:dyDescent="0.3">
      <c r="A87" s="8" t="s">
        <v>243</v>
      </c>
      <c r="B87" s="8" t="s">
        <v>244</v>
      </c>
      <c r="C87" s="26">
        <v>99</v>
      </c>
      <c r="D87" s="100">
        <f t="shared" si="5"/>
        <v>0.53535353535353536</v>
      </c>
      <c r="E87" s="100">
        <f t="shared" si="5"/>
        <v>0.41414141414141414</v>
      </c>
      <c r="F87" s="100">
        <f t="shared" si="5"/>
        <v>5.0505050505050504E-2</v>
      </c>
      <c r="G87" s="100">
        <f t="shared" si="5"/>
        <v>0</v>
      </c>
      <c r="H87" s="100">
        <f t="shared" si="5"/>
        <v>0</v>
      </c>
      <c r="I87" s="100">
        <f t="shared" si="5"/>
        <v>1</v>
      </c>
      <c r="J87" s="100">
        <f t="shared" si="5"/>
        <v>0</v>
      </c>
      <c r="K87" s="17">
        <v>53</v>
      </c>
      <c r="L87" s="17">
        <v>41</v>
      </c>
      <c r="M87" s="17">
        <v>5</v>
      </c>
      <c r="N87" s="17">
        <v>0</v>
      </c>
      <c r="O87" s="17">
        <v>0</v>
      </c>
      <c r="P87" s="17">
        <v>99</v>
      </c>
      <c r="Q87" s="26">
        <v>0</v>
      </c>
    </row>
    <row r="88" spans="1:17" x14ac:dyDescent="0.3">
      <c r="A88" s="8" t="s">
        <v>245</v>
      </c>
      <c r="B88" s="8" t="s">
        <v>246</v>
      </c>
      <c r="C88" s="26">
        <v>891</v>
      </c>
      <c r="D88" s="100">
        <f t="shared" si="5"/>
        <v>0.611672278338945</v>
      </c>
      <c r="E88" s="100">
        <f t="shared" si="5"/>
        <v>0.30303030303030304</v>
      </c>
      <c r="F88" s="100">
        <f t="shared" si="5"/>
        <v>6.3973063973063973E-2</v>
      </c>
      <c r="G88" s="100">
        <f t="shared" si="5"/>
        <v>1.9079685746352413E-2</v>
      </c>
      <c r="H88" s="100">
        <f t="shared" si="5"/>
        <v>2.2446689113355782E-3</v>
      </c>
      <c r="I88" s="100">
        <f t="shared" si="5"/>
        <v>1</v>
      </c>
      <c r="J88" s="100">
        <f t="shared" si="5"/>
        <v>0</v>
      </c>
      <c r="K88" s="17">
        <v>545</v>
      </c>
      <c r="L88" s="17">
        <v>270</v>
      </c>
      <c r="M88" s="17">
        <v>57</v>
      </c>
      <c r="N88" s="17">
        <v>17</v>
      </c>
      <c r="O88" s="17">
        <v>2</v>
      </c>
      <c r="P88" s="17">
        <v>891</v>
      </c>
      <c r="Q88" s="26">
        <v>0</v>
      </c>
    </row>
    <row r="89" spans="1:17" x14ac:dyDescent="0.3">
      <c r="A89" s="8" t="s">
        <v>247</v>
      </c>
      <c r="B89" s="8" t="s">
        <v>248</v>
      </c>
      <c r="C89" s="26">
        <v>172</v>
      </c>
      <c r="D89" s="100">
        <f t="shared" si="5"/>
        <v>0.62209302325581395</v>
      </c>
      <c r="E89" s="100">
        <f t="shared" si="5"/>
        <v>0.28488372093023256</v>
      </c>
      <c r="F89" s="100">
        <f t="shared" si="5"/>
        <v>6.3953488372093026E-2</v>
      </c>
      <c r="G89" s="100">
        <f t="shared" si="5"/>
        <v>1.7441860465116279E-2</v>
      </c>
      <c r="H89" s="100">
        <f t="shared" si="5"/>
        <v>1.1627906976744186E-2</v>
      </c>
      <c r="I89" s="100">
        <f t="shared" si="5"/>
        <v>1</v>
      </c>
      <c r="J89" s="100">
        <f t="shared" si="5"/>
        <v>0</v>
      </c>
      <c r="K89" s="17">
        <v>107</v>
      </c>
      <c r="L89" s="17">
        <v>49</v>
      </c>
      <c r="M89" s="17">
        <v>11</v>
      </c>
      <c r="N89" s="17">
        <v>3</v>
      </c>
      <c r="O89" s="17">
        <v>2</v>
      </c>
      <c r="P89" s="17">
        <v>172</v>
      </c>
      <c r="Q89" s="26">
        <v>0</v>
      </c>
    </row>
    <row r="90" spans="1:17" x14ac:dyDescent="0.3">
      <c r="A90" s="8" t="s">
        <v>249</v>
      </c>
      <c r="B90" s="8" t="s">
        <v>250</v>
      </c>
      <c r="C90" s="26">
        <v>74</v>
      </c>
      <c r="D90" s="100">
        <f t="shared" si="5"/>
        <v>0.6216216216216216</v>
      </c>
      <c r="E90" s="100">
        <f t="shared" si="5"/>
        <v>0.29729729729729731</v>
      </c>
      <c r="F90" s="100">
        <f t="shared" si="5"/>
        <v>6.7567567567567571E-2</v>
      </c>
      <c r="G90" s="100">
        <f t="shared" si="5"/>
        <v>1.3513513513513514E-2</v>
      </c>
      <c r="H90" s="100">
        <f t="shared" si="5"/>
        <v>0</v>
      </c>
      <c r="I90" s="100">
        <f t="shared" si="5"/>
        <v>1</v>
      </c>
      <c r="J90" s="100">
        <f t="shared" si="5"/>
        <v>0</v>
      </c>
      <c r="K90" s="17">
        <v>46</v>
      </c>
      <c r="L90" s="17">
        <v>22</v>
      </c>
      <c r="M90" s="17">
        <v>5</v>
      </c>
      <c r="N90" s="17">
        <v>1</v>
      </c>
      <c r="O90" s="17">
        <v>0</v>
      </c>
      <c r="P90" s="17">
        <v>74</v>
      </c>
      <c r="Q90" s="26">
        <v>0</v>
      </c>
    </row>
    <row r="91" spans="1:17" x14ac:dyDescent="0.3">
      <c r="A91" s="8" t="s">
        <v>251</v>
      </c>
      <c r="B91" s="8" t="s">
        <v>252</v>
      </c>
      <c r="C91" s="26">
        <v>47</v>
      </c>
      <c r="D91" s="100">
        <f t="shared" si="5"/>
        <v>0.5957446808510638</v>
      </c>
      <c r="E91" s="100">
        <f t="shared" si="5"/>
        <v>0.40425531914893614</v>
      </c>
      <c r="F91" s="100">
        <f t="shared" si="5"/>
        <v>0</v>
      </c>
      <c r="G91" s="100">
        <f t="shared" si="5"/>
        <v>0</v>
      </c>
      <c r="H91" s="100">
        <f t="shared" si="5"/>
        <v>0</v>
      </c>
      <c r="I91" s="100">
        <f t="shared" si="5"/>
        <v>1</v>
      </c>
      <c r="J91" s="100">
        <f t="shared" si="5"/>
        <v>0</v>
      </c>
      <c r="K91" s="17">
        <v>28</v>
      </c>
      <c r="L91" s="17">
        <v>19</v>
      </c>
      <c r="M91" s="17">
        <v>0</v>
      </c>
      <c r="N91" s="17">
        <v>0</v>
      </c>
      <c r="O91" s="17">
        <v>0</v>
      </c>
      <c r="P91" s="17">
        <v>47</v>
      </c>
      <c r="Q91" s="26">
        <v>0</v>
      </c>
    </row>
    <row r="92" spans="1:17" x14ac:dyDescent="0.3">
      <c r="A92" s="8" t="s">
        <v>253</v>
      </c>
      <c r="B92" s="8" t="s">
        <v>254</v>
      </c>
      <c r="C92" s="26">
        <v>167</v>
      </c>
      <c r="D92" s="100">
        <f t="shared" si="5"/>
        <v>0.70658682634730541</v>
      </c>
      <c r="E92" s="100">
        <f t="shared" si="5"/>
        <v>0.21556886227544911</v>
      </c>
      <c r="F92" s="100">
        <f t="shared" si="5"/>
        <v>7.1856287425149698E-2</v>
      </c>
      <c r="G92" s="100">
        <f t="shared" si="5"/>
        <v>0</v>
      </c>
      <c r="H92" s="100">
        <f t="shared" si="5"/>
        <v>5.9880239520958087E-3</v>
      </c>
      <c r="I92" s="100">
        <f t="shared" si="5"/>
        <v>1</v>
      </c>
      <c r="J92" s="100">
        <f t="shared" si="5"/>
        <v>0</v>
      </c>
      <c r="K92" s="17">
        <v>118</v>
      </c>
      <c r="L92" s="17">
        <v>36</v>
      </c>
      <c r="M92" s="17">
        <v>12</v>
      </c>
      <c r="N92" s="17">
        <v>0</v>
      </c>
      <c r="O92" s="17">
        <v>1</v>
      </c>
      <c r="P92" s="17">
        <v>167</v>
      </c>
      <c r="Q92" s="26">
        <v>0</v>
      </c>
    </row>
    <row r="93" spans="1:17" x14ac:dyDescent="0.3">
      <c r="A93" s="8" t="s">
        <v>255</v>
      </c>
      <c r="B93" s="8" t="s">
        <v>256</v>
      </c>
      <c r="C93" s="26" t="s">
        <v>515</v>
      </c>
      <c r="D93" s="100" t="e">
        <f t="shared" si="5"/>
        <v>#VALUE!</v>
      </c>
      <c r="E93" s="100" t="e">
        <f t="shared" si="5"/>
        <v>#VALUE!</v>
      </c>
      <c r="F93" s="100" t="e">
        <f t="shared" si="5"/>
        <v>#VALUE!</v>
      </c>
      <c r="G93" s="100" t="e">
        <f t="shared" si="5"/>
        <v>#VALUE!</v>
      </c>
      <c r="H93" s="100" t="e">
        <f t="shared" si="5"/>
        <v>#VALUE!</v>
      </c>
      <c r="I93" s="100" t="e">
        <f t="shared" si="5"/>
        <v>#VALUE!</v>
      </c>
      <c r="J93" s="100" t="e">
        <f t="shared" si="5"/>
        <v>#VALUE!</v>
      </c>
      <c r="K93" s="17" t="s">
        <v>515</v>
      </c>
      <c r="L93" s="17" t="s">
        <v>515</v>
      </c>
      <c r="M93" s="17" t="s">
        <v>515</v>
      </c>
      <c r="N93" s="17" t="s">
        <v>515</v>
      </c>
      <c r="O93" s="17" t="s">
        <v>515</v>
      </c>
      <c r="P93" s="17" t="s">
        <v>515</v>
      </c>
      <c r="Q93" s="26" t="s">
        <v>515</v>
      </c>
    </row>
    <row r="94" spans="1:17" x14ac:dyDescent="0.3">
      <c r="A94" s="8" t="s">
        <v>257</v>
      </c>
      <c r="B94" s="8" t="s">
        <v>258</v>
      </c>
      <c r="C94" s="26">
        <v>143</v>
      </c>
      <c r="D94" s="100">
        <f t="shared" si="5"/>
        <v>0.59440559440559437</v>
      </c>
      <c r="E94" s="100">
        <f t="shared" si="5"/>
        <v>0.30069930069930068</v>
      </c>
      <c r="F94" s="100">
        <f t="shared" si="5"/>
        <v>9.7902097902097904E-2</v>
      </c>
      <c r="G94" s="100">
        <f t="shared" si="5"/>
        <v>6.993006993006993E-3</v>
      </c>
      <c r="H94" s="100">
        <f t="shared" si="5"/>
        <v>0</v>
      </c>
      <c r="I94" s="100">
        <f t="shared" si="5"/>
        <v>1</v>
      </c>
      <c r="J94" s="100">
        <f t="shared" si="5"/>
        <v>0</v>
      </c>
      <c r="K94" s="17">
        <v>85</v>
      </c>
      <c r="L94" s="17">
        <v>43</v>
      </c>
      <c r="M94" s="17">
        <v>14</v>
      </c>
      <c r="N94" s="17">
        <v>1</v>
      </c>
      <c r="O94" s="17">
        <v>0</v>
      </c>
      <c r="P94" s="17">
        <v>143</v>
      </c>
      <c r="Q94" s="26">
        <v>0</v>
      </c>
    </row>
    <row r="95" spans="1:17" x14ac:dyDescent="0.3">
      <c r="A95" s="8" t="s">
        <v>259</v>
      </c>
      <c r="B95" s="8" t="s">
        <v>260</v>
      </c>
      <c r="C95" s="26">
        <v>453</v>
      </c>
      <c r="D95" s="100">
        <f t="shared" si="5"/>
        <v>0.5298013245033113</v>
      </c>
      <c r="E95" s="100">
        <f t="shared" si="5"/>
        <v>0.38189845474613687</v>
      </c>
      <c r="F95" s="100">
        <f t="shared" si="5"/>
        <v>7.7262693156732898E-2</v>
      </c>
      <c r="G95" s="100">
        <f t="shared" si="5"/>
        <v>8.8300220750551876E-3</v>
      </c>
      <c r="H95" s="100">
        <f t="shared" si="5"/>
        <v>2.2075055187637969E-3</v>
      </c>
      <c r="I95" s="100">
        <f t="shared" si="5"/>
        <v>1</v>
      </c>
      <c r="J95" s="100">
        <f t="shared" si="5"/>
        <v>0</v>
      </c>
      <c r="K95" s="17">
        <v>240</v>
      </c>
      <c r="L95" s="17">
        <v>173</v>
      </c>
      <c r="M95" s="17">
        <v>35</v>
      </c>
      <c r="N95" s="17">
        <v>4</v>
      </c>
      <c r="O95" s="17">
        <v>1</v>
      </c>
      <c r="P95" s="17">
        <v>453</v>
      </c>
      <c r="Q95" s="26">
        <v>0</v>
      </c>
    </row>
    <row r="96" spans="1:17" x14ac:dyDescent="0.3">
      <c r="A96" s="8" t="s">
        <v>261</v>
      </c>
      <c r="B96" s="8" t="s">
        <v>262</v>
      </c>
      <c r="C96" s="26">
        <v>60</v>
      </c>
      <c r="D96" s="100">
        <f t="shared" si="5"/>
        <v>0.65</v>
      </c>
      <c r="E96" s="100">
        <f t="shared" si="5"/>
        <v>0.26666666666666666</v>
      </c>
      <c r="F96" s="100">
        <f t="shared" si="5"/>
        <v>3.3333333333333333E-2</v>
      </c>
      <c r="G96" s="100">
        <f t="shared" si="5"/>
        <v>1.6666666666666666E-2</v>
      </c>
      <c r="H96" s="100">
        <f t="shared" si="5"/>
        <v>3.3333333333333333E-2</v>
      </c>
      <c r="I96" s="100">
        <f t="shared" si="5"/>
        <v>1</v>
      </c>
      <c r="J96" s="100">
        <f t="shared" si="5"/>
        <v>0</v>
      </c>
      <c r="K96" s="17">
        <v>39</v>
      </c>
      <c r="L96" s="17">
        <v>16</v>
      </c>
      <c r="M96" s="17">
        <v>2</v>
      </c>
      <c r="N96" s="17">
        <v>1</v>
      </c>
      <c r="O96" s="17">
        <v>2</v>
      </c>
      <c r="P96" s="17">
        <v>60</v>
      </c>
      <c r="Q96" s="26">
        <v>0</v>
      </c>
    </row>
    <row r="97" spans="1:17" x14ac:dyDescent="0.3">
      <c r="A97" s="8" t="s">
        <v>263</v>
      </c>
      <c r="B97" s="8" t="s">
        <v>264</v>
      </c>
      <c r="C97" s="26" t="s">
        <v>515</v>
      </c>
      <c r="D97" s="100" t="e">
        <f t="shared" si="5"/>
        <v>#VALUE!</v>
      </c>
      <c r="E97" s="100" t="e">
        <f t="shared" si="5"/>
        <v>#VALUE!</v>
      </c>
      <c r="F97" s="100" t="e">
        <f t="shared" si="5"/>
        <v>#VALUE!</v>
      </c>
      <c r="G97" s="100" t="e">
        <f t="shared" si="5"/>
        <v>#VALUE!</v>
      </c>
      <c r="H97" s="100" t="e">
        <f t="shared" si="5"/>
        <v>#VALUE!</v>
      </c>
      <c r="I97" s="100" t="e">
        <f t="shared" si="5"/>
        <v>#VALUE!</v>
      </c>
      <c r="J97" s="100" t="e">
        <f t="shared" si="5"/>
        <v>#VALUE!</v>
      </c>
      <c r="K97" s="17" t="s">
        <v>515</v>
      </c>
      <c r="L97" s="17" t="s">
        <v>515</v>
      </c>
      <c r="M97" s="17" t="s">
        <v>515</v>
      </c>
      <c r="N97" s="17" t="s">
        <v>515</v>
      </c>
      <c r="O97" s="17" t="s">
        <v>515</v>
      </c>
      <c r="P97" s="17" t="s">
        <v>515</v>
      </c>
      <c r="Q97" s="26" t="s">
        <v>515</v>
      </c>
    </row>
    <row r="98" spans="1:17" x14ac:dyDescent="0.3">
      <c r="A98" s="8" t="s">
        <v>265</v>
      </c>
      <c r="B98" s="8" t="s">
        <v>266</v>
      </c>
      <c r="C98" s="26">
        <v>124</v>
      </c>
      <c r="D98" s="100">
        <f t="shared" si="5"/>
        <v>0.75</v>
      </c>
      <c r="E98" s="100">
        <f t="shared" si="5"/>
        <v>0.22580645161290322</v>
      </c>
      <c r="F98" s="100">
        <f t="shared" si="5"/>
        <v>0</v>
      </c>
      <c r="G98" s="100">
        <f t="shared" si="5"/>
        <v>8.0645161290322578E-3</v>
      </c>
      <c r="H98" s="100">
        <f t="shared" si="5"/>
        <v>1.6129032258064516E-2</v>
      </c>
      <c r="I98" s="100">
        <f t="shared" si="5"/>
        <v>1</v>
      </c>
      <c r="J98" s="100">
        <f t="shared" si="5"/>
        <v>0</v>
      </c>
      <c r="K98" s="17">
        <v>93</v>
      </c>
      <c r="L98" s="17">
        <v>28</v>
      </c>
      <c r="M98" s="17">
        <v>0</v>
      </c>
      <c r="N98" s="17">
        <v>1</v>
      </c>
      <c r="O98" s="17">
        <v>2</v>
      </c>
      <c r="P98" s="17">
        <v>124</v>
      </c>
      <c r="Q98" s="26">
        <v>0</v>
      </c>
    </row>
    <row r="99" spans="1:17" x14ac:dyDescent="0.3">
      <c r="A99" s="8" t="s">
        <v>267</v>
      </c>
      <c r="B99" s="8" t="s">
        <v>268</v>
      </c>
      <c r="C99" s="26" t="s">
        <v>515</v>
      </c>
      <c r="D99" s="100" t="e">
        <f t="shared" si="5"/>
        <v>#VALUE!</v>
      </c>
      <c r="E99" s="100" t="e">
        <f t="shared" si="5"/>
        <v>#VALUE!</v>
      </c>
      <c r="F99" s="100" t="e">
        <f t="shared" si="5"/>
        <v>#VALUE!</v>
      </c>
      <c r="G99" s="100" t="e">
        <f t="shared" si="5"/>
        <v>#VALUE!</v>
      </c>
      <c r="H99" s="100" t="e">
        <f t="shared" si="5"/>
        <v>#VALUE!</v>
      </c>
      <c r="I99" s="100" t="e">
        <f t="shared" si="5"/>
        <v>#VALUE!</v>
      </c>
      <c r="J99" s="100" t="e">
        <f t="shared" si="5"/>
        <v>#VALUE!</v>
      </c>
      <c r="K99" s="17" t="s">
        <v>515</v>
      </c>
      <c r="L99" s="17" t="s">
        <v>515</v>
      </c>
      <c r="M99" s="17" t="s">
        <v>515</v>
      </c>
      <c r="N99" s="17" t="s">
        <v>515</v>
      </c>
      <c r="O99" s="17" t="s">
        <v>515</v>
      </c>
      <c r="P99" s="17" t="s">
        <v>515</v>
      </c>
      <c r="Q99" s="26" t="s">
        <v>515</v>
      </c>
    </row>
    <row r="100" spans="1:17" x14ac:dyDescent="0.3">
      <c r="A100" s="8" t="s">
        <v>269</v>
      </c>
      <c r="B100" s="8" t="s">
        <v>270</v>
      </c>
      <c r="C100" s="26">
        <v>3258</v>
      </c>
      <c r="D100" s="100">
        <f t="shared" si="5"/>
        <v>0.46224677716390422</v>
      </c>
      <c r="E100" s="100">
        <f t="shared" si="5"/>
        <v>0.26365868631062001</v>
      </c>
      <c r="F100" s="100">
        <f t="shared" si="5"/>
        <v>0.15684468999386125</v>
      </c>
      <c r="G100" s="100">
        <f t="shared" si="5"/>
        <v>0.10834868017188459</v>
      </c>
      <c r="H100" s="100">
        <f t="shared" si="5"/>
        <v>8.2872928176795577E-3</v>
      </c>
      <c r="I100" s="100">
        <f t="shared" si="5"/>
        <v>0.99938612645794966</v>
      </c>
      <c r="J100" s="100">
        <f t="shared" si="5"/>
        <v>6.1387354205033758E-4</v>
      </c>
      <c r="K100" s="17">
        <v>1506</v>
      </c>
      <c r="L100" s="17">
        <v>859</v>
      </c>
      <c r="M100" s="17">
        <v>511</v>
      </c>
      <c r="N100" s="17">
        <v>353</v>
      </c>
      <c r="O100" s="17">
        <v>27</v>
      </c>
      <c r="P100" s="17">
        <v>3256</v>
      </c>
      <c r="Q100" s="26">
        <v>2</v>
      </c>
    </row>
    <row r="101" spans="1:17" x14ac:dyDescent="0.3">
      <c r="A101" s="8" t="s">
        <v>271</v>
      </c>
      <c r="B101" s="8" t="s">
        <v>272</v>
      </c>
      <c r="C101" s="26">
        <v>723</v>
      </c>
      <c r="D101" s="100">
        <f t="shared" si="5"/>
        <v>0.48132780082987553</v>
      </c>
      <c r="E101" s="100">
        <f t="shared" si="5"/>
        <v>0.34993084370677729</v>
      </c>
      <c r="F101" s="100">
        <f t="shared" si="5"/>
        <v>0.15629322268326418</v>
      </c>
      <c r="G101" s="100">
        <f t="shared" si="5"/>
        <v>1.2448132780082987E-2</v>
      </c>
      <c r="H101" s="100">
        <f t="shared" si="5"/>
        <v>0</v>
      </c>
      <c r="I101" s="100">
        <f t="shared" si="5"/>
        <v>1</v>
      </c>
      <c r="J101" s="100">
        <f t="shared" si="5"/>
        <v>0</v>
      </c>
      <c r="K101" s="17">
        <v>348</v>
      </c>
      <c r="L101" s="17">
        <v>253</v>
      </c>
      <c r="M101" s="17">
        <v>113</v>
      </c>
      <c r="N101" s="17">
        <v>9</v>
      </c>
      <c r="O101" s="17">
        <v>0</v>
      </c>
      <c r="P101" s="17">
        <v>723</v>
      </c>
      <c r="Q101" s="26">
        <v>0</v>
      </c>
    </row>
    <row r="102" spans="1:17" x14ac:dyDescent="0.3">
      <c r="A102" s="8" t="s">
        <v>273</v>
      </c>
      <c r="B102" s="8" t="s">
        <v>274</v>
      </c>
      <c r="C102" s="26">
        <v>9671</v>
      </c>
      <c r="D102" s="100">
        <f t="shared" si="5"/>
        <v>0.24040947161617207</v>
      </c>
      <c r="E102" s="100">
        <f t="shared" si="5"/>
        <v>0.2535415158721952</v>
      </c>
      <c r="F102" s="100">
        <f t="shared" si="5"/>
        <v>0.38537896804880573</v>
      </c>
      <c r="G102" s="100">
        <f t="shared" si="5"/>
        <v>0.12015303484644814</v>
      </c>
      <c r="H102" s="100">
        <f t="shared" si="5"/>
        <v>5.1700961637886464E-4</v>
      </c>
      <c r="I102" s="100">
        <f t="shared" si="5"/>
        <v>1</v>
      </c>
      <c r="J102" s="100">
        <f t="shared" si="5"/>
        <v>0</v>
      </c>
      <c r="K102" s="17">
        <v>2325</v>
      </c>
      <c r="L102" s="17">
        <v>2452</v>
      </c>
      <c r="M102" s="17">
        <v>3727</v>
      </c>
      <c r="N102" s="17">
        <v>1162</v>
      </c>
      <c r="O102" s="17">
        <v>5</v>
      </c>
      <c r="P102" s="17">
        <v>9671</v>
      </c>
      <c r="Q102" s="26">
        <v>0</v>
      </c>
    </row>
    <row r="103" spans="1:17" x14ac:dyDescent="0.3">
      <c r="A103" s="8" t="s">
        <v>275</v>
      </c>
      <c r="B103" s="8" t="s">
        <v>276</v>
      </c>
      <c r="C103" s="26">
        <v>155</v>
      </c>
      <c r="D103" s="100">
        <f t="shared" si="5"/>
        <v>0.69032258064516128</v>
      </c>
      <c r="E103" s="100">
        <f t="shared" si="5"/>
        <v>0.24516129032258063</v>
      </c>
      <c r="F103" s="100">
        <f t="shared" si="5"/>
        <v>5.1612903225806452E-2</v>
      </c>
      <c r="G103" s="100">
        <f t="shared" si="5"/>
        <v>1.2903225806451613E-2</v>
      </c>
      <c r="H103" s="100">
        <f t="shared" si="5"/>
        <v>0</v>
      </c>
      <c r="I103" s="100">
        <f t="shared" si="5"/>
        <v>1</v>
      </c>
      <c r="J103" s="100">
        <f t="shared" si="5"/>
        <v>0</v>
      </c>
      <c r="K103" s="17">
        <v>107</v>
      </c>
      <c r="L103" s="17">
        <v>38</v>
      </c>
      <c r="M103" s="17">
        <v>8</v>
      </c>
      <c r="N103" s="17">
        <v>2</v>
      </c>
      <c r="O103" s="17">
        <v>0</v>
      </c>
      <c r="P103" s="17">
        <v>155</v>
      </c>
      <c r="Q103" s="26">
        <v>0</v>
      </c>
    </row>
    <row r="104" spans="1:17" x14ac:dyDescent="0.3">
      <c r="A104" s="8" t="s">
        <v>277</v>
      </c>
      <c r="B104" s="8" t="s">
        <v>278</v>
      </c>
      <c r="C104" s="26">
        <v>161</v>
      </c>
      <c r="D104" s="100">
        <f t="shared" si="5"/>
        <v>0.47204968944099379</v>
      </c>
      <c r="E104" s="100">
        <f t="shared" si="5"/>
        <v>0.42857142857142855</v>
      </c>
      <c r="F104" s="100">
        <f t="shared" si="5"/>
        <v>8.0745341614906832E-2</v>
      </c>
      <c r="G104" s="100">
        <f t="shared" si="5"/>
        <v>1.2422360248447204E-2</v>
      </c>
      <c r="H104" s="100">
        <f t="shared" si="5"/>
        <v>6.2111801242236021E-3</v>
      </c>
      <c r="I104" s="100">
        <f t="shared" si="5"/>
        <v>1</v>
      </c>
      <c r="J104" s="100">
        <f t="shared" si="5"/>
        <v>0</v>
      </c>
      <c r="K104" s="17">
        <v>76</v>
      </c>
      <c r="L104" s="17">
        <v>69</v>
      </c>
      <c r="M104" s="17">
        <v>13</v>
      </c>
      <c r="N104" s="17">
        <v>2</v>
      </c>
      <c r="O104" s="17">
        <v>1</v>
      </c>
      <c r="P104" s="17">
        <v>161</v>
      </c>
      <c r="Q104" s="26">
        <v>0</v>
      </c>
    </row>
    <row r="105" spans="1:17" x14ac:dyDescent="0.3">
      <c r="A105" s="8" t="s">
        <v>279</v>
      </c>
      <c r="B105" s="8" t="s">
        <v>280</v>
      </c>
      <c r="C105" s="26" t="s">
        <v>515</v>
      </c>
      <c r="D105" s="100" t="e">
        <f t="shared" si="5"/>
        <v>#VALUE!</v>
      </c>
      <c r="E105" s="100" t="e">
        <f t="shared" si="5"/>
        <v>#VALUE!</v>
      </c>
      <c r="F105" s="100" t="e">
        <f t="shared" si="5"/>
        <v>#VALUE!</v>
      </c>
      <c r="G105" s="100" t="e">
        <f t="shared" si="5"/>
        <v>#VALUE!</v>
      </c>
      <c r="H105" s="100" t="e">
        <f t="shared" si="5"/>
        <v>#VALUE!</v>
      </c>
      <c r="I105" s="100" t="e">
        <f t="shared" si="5"/>
        <v>#VALUE!</v>
      </c>
      <c r="J105" s="100" t="e">
        <f t="shared" si="5"/>
        <v>#VALUE!</v>
      </c>
      <c r="K105" s="17" t="s">
        <v>515</v>
      </c>
      <c r="L105" s="17" t="s">
        <v>515</v>
      </c>
      <c r="M105" s="17" t="s">
        <v>515</v>
      </c>
      <c r="N105" s="17" t="s">
        <v>515</v>
      </c>
      <c r="O105" s="17" t="s">
        <v>515</v>
      </c>
      <c r="P105" s="17" t="s">
        <v>515</v>
      </c>
      <c r="Q105" s="26" t="s">
        <v>515</v>
      </c>
    </row>
    <row r="106" spans="1:17" x14ac:dyDescent="0.3">
      <c r="A106" s="8" t="s">
        <v>281</v>
      </c>
      <c r="B106" s="8" t="s">
        <v>282</v>
      </c>
      <c r="C106" s="26" t="s">
        <v>515</v>
      </c>
      <c r="D106" s="100" t="e">
        <f t="shared" si="5"/>
        <v>#VALUE!</v>
      </c>
      <c r="E106" s="100" t="e">
        <f t="shared" si="5"/>
        <v>#VALUE!</v>
      </c>
      <c r="F106" s="100" t="e">
        <f t="shared" si="5"/>
        <v>#VALUE!</v>
      </c>
      <c r="G106" s="100" t="e">
        <f t="shared" si="5"/>
        <v>#VALUE!</v>
      </c>
      <c r="H106" s="100" t="e">
        <f t="shared" si="5"/>
        <v>#VALUE!</v>
      </c>
      <c r="I106" s="100" t="e">
        <f t="shared" si="5"/>
        <v>#VALUE!</v>
      </c>
      <c r="J106" s="100" t="e">
        <f t="shared" si="5"/>
        <v>#VALUE!</v>
      </c>
      <c r="K106" s="17" t="s">
        <v>515</v>
      </c>
      <c r="L106" s="17" t="s">
        <v>515</v>
      </c>
      <c r="M106" s="17" t="s">
        <v>515</v>
      </c>
      <c r="N106" s="17" t="s">
        <v>515</v>
      </c>
      <c r="O106" s="17" t="s">
        <v>515</v>
      </c>
      <c r="P106" s="17" t="s">
        <v>515</v>
      </c>
      <c r="Q106" s="26" t="s">
        <v>515</v>
      </c>
    </row>
    <row r="107" spans="1:17" x14ac:dyDescent="0.3">
      <c r="A107" s="8" t="s">
        <v>283</v>
      </c>
      <c r="B107" s="8" t="s">
        <v>284</v>
      </c>
      <c r="C107" s="26">
        <v>3226</v>
      </c>
      <c r="D107" s="100">
        <f t="shared" si="5"/>
        <v>0.51301921884686918</v>
      </c>
      <c r="E107" s="100">
        <f t="shared" si="5"/>
        <v>0.24147551146931184</v>
      </c>
      <c r="F107" s="100">
        <f t="shared" si="5"/>
        <v>0.15964042157470551</v>
      </c>
      <c r="G107" s="100">
        <f t="shared" si="5"/>
        <v>6.9125852448853067E-2</v>
      </c>
      <c r="H107" s="100">
        <f t="shared" si="5"/>
        <v>1.6119032858028518E-2</v>
      </c>
      <c r="I107" s="100">
        <f t="shared" si="5"/>
        <v>0.99938003719776813</v>
      </c>
      <c r="J107" s="100">
        <f t="shared" si="5"/>
        <v>6.1996280223186606E-4</v>
      </c>
      <c r="K107" s="17">
        <v>1655</v>
      </c>
      <c r="L107" s="17">
        <v>779</v>
      </c>
      <c r="M107" s="17">
        <v>515</v>
      </c>
      <c r="N107" s="17">
        <v>223</v>
      </c>
      <c r="O107" s="17">
        <v>52</v>
      </c>
      <c r="P107" s="17">
        <v>3224</v>
      </c>
      <c r="Q107" s="26">
        <v>2</v>
      </c>
    </row>
    <row r="108" spans="1:17" x14ac:dyDescent="0.3">
      <c r="A108" s="8" t="s">
        <v>285</v>
      </c>
      <c r="B108" s="8" t="s">
        <v>286</v>
      </c>
      <c r="C108" s="26">
        <v>87</v>
      </c>
      <c r="D108" s="100">
        <f t="shared" si="5"/>
        <v>0.47126436781609193</v>
      </c>
      <c r="E108" s="100">
        <f t="shared" si="5"/>
        <v>0.41379310344827586</v>
      </c>
      <c r="F108" s="100">
        <f t="shared" si="5"/>
        <v>0.10344827586206896</v>
      </c>
      <c r="G108" s="100">
        <f t="shared" si="5"/>
        <v>0</v>
      </c>
      <c r="H108" s="100">
        <f t="shared" si="5"/>
        <v>1.1494252873563218E-2</v>
      </c>
      <c r="I108" s="100">
        <f t="shared" si="5"/>
        <v>1</v>
      </c>
      <c r="J108" s="100">
        <f t="shared" si="5"/>
        <v>0</v>
      </c>
      <c r="K108" s="17">
        <v>41</v>
      </c>
      <c r="L108" s="17">
        <v>36</v>
      </c>
      <c r="M108" s="17">
        <v>9</v>
      </c>
      <c r="N108" s="17">
        <v>0</v>
      </c>
      <c r="O108" s="17">
        <v>1</v>
      </c>
      <c r="P108" s="17">
        <v>87</v>
      </c>
      <c r="Q108" s="26">
        <v>0</v>
      </c>
    </row>
    <row r="109" spans="1:17" x14ac:dyDescent="0.3">
      <c r="A109" s="8" t="s">
        <v>287</v>
      </c>
      <c r="B109" s="8" t="s">
        <v>288</v>
      </c>
      <c r="C109" s="26">
        <v>86</v>
      </c>
      <c r="D109" s="100">
        <f t="shared" si="5"/>
        <v>0.38372093023255816</v>
      </c>
      <c r="E109" s="100">
        <f t="shared" si="5"/>
        <v>0.45348837209302323</v>
      </c>
      <c r="F109" s="100">
        <f t="shared" si="5"/>
        <v>0.15116279069767441</v>
      </c>
      <c r="G109" s="100">
        <f t="shared" si="5"/>
        <v>1.1627906976744186E-2</v>
      </c>
      <c r="H109" s="100">
        <f t="shared" si="5"/>
        <v>0</v>
      </c>
      <c r="I109" s="100">
        <f t="shared" si="5"/>
        <v>1</v>
      </c>
      <c r="J109" s="100">
        <f t="shared" si="5"/>
        <v>0</v>
      </c>
      <c r="K109" s="17">
        <v>33</v>
      </c>
      <c r="L109" s="17">
        <v>39</v>
      </c>
      <c r="M109" s="17">
        <v>13</v>
      </c>
      <c r="N109" s="17">
        <v>1</v>
      </c>
      <c r="O109" s="17">
        <v>0</v>
      </c>
      <c r="P109" s="17">
        <v>86</v>
      </c>
      <c r="Q109" s="26">
        <v>0</v>
      </c>
    </row>
    <row r="110" spans="1:17" x14ac:dyDescent="0.3">
      <c r="A110" s="8" t="s">
        <v>289</v>
      </c>
      <c r="B110" s="8" t="s">
        <v>290</v>
      </c>
      <c r="C110" s="26">
        <v>814</v>
      </c>
      <c r="D110" s="100">
        <f t="shared" si="5"/>
        <v>0.57985257985257987</v>
      </c>
      <c r="E110" s="100">
        <f t="shared" si="5"/>
        <v>0.31203931203931207</v>
      </c>
      <c r="F110" s="100">
        <f t="shared" si="5"/>
        <v>7.3710073710073709E-2</v>
      </c>
      <c r="G110" s="100">
        <f t="shared" si="5"/>
        <v>2.9484029484029485E-2</v>
      </c>
      <c r="H110" s="100">
        <f t="shared" si="5"/>
        <v>4.9140049140049139E-3</v>
      </c>
      <c r="I110" s="100">
        <f t="shared" si="5"/>
        <v>1</v>
      </c>
      <c r="J110" s="100">
        <f t="shared" si="5"/>
        <v>0</v>
      </c>
      <c r="K110" s="17">
        <v>472</v>
      </c>
      <c r="L110" s="17">
        <v>254</v>
      </c>
      <c r="M110" s="17">
        <v>60</v>
      </c>
      <c r="N110" s="17">
        <v>24</v>
      </c>
      <c r="O110" s="17">
        <v>4</v>
      </c>
      <c r="P110" s="17">
        <v>814</v>
      </c>
      <c r="Q110" s="26">
        <v>0</v>
      </c>
    </row>
    <row r="111" spans="1:17" x14ac:dyDescent="0.3">
      <c r="A111" s="8" t="s">
        <v>291</v>
      </c>
      <c r="B111" s="8" t="s">
        <v>292</v>
      </c>
      <c r="C111" s="26" t="s">
        <v>515</v>
      </c>
      <c r="D111" s="100" t="e">
        <f t="shared" si="5"/>
        <v>#VALUE!</v>
      </c>
      <c r="E111" s="100" t="e">
        <f t="shared" si="5"/>
        <v>#VALUE!</v>
      </c>
      <c r="F111" s="100" t="e">
        <f t="shared" si="5"/>
        <v>#VALUE!</v>
      </c>
      <c r="G111" s="100" t="e">
        <f t="shared" si="5"/>
        <v>#VALUE!</v>
      </c>
      <c r="H111" s="100" t="e">
        <f t="shared" si="5"/>
        <v>#VALUE!</v>
      </c>
      <c r="I111" s="100" t="e">
        <f t="shared" si="5"/>
        <v>#VALUE!</v>
      </c>
      <c r="J111" s="100" t="e">
        <f t="shared" si="5"/>
        <v>#VALUE!</v>
      </c>
      <c r="K111" s="17" t="s">
        <v>515</v>
      </c>
      <c r="L111" s="17" t="s">
        <v>515</v>
      </c>
      <c r="M111" s="17" t="s">
        <v>515</v>
      </c>
      <c r="N111" s="17" t="s">
        <v>515</v>
      </c>
      <c r="O111" s="17" t="s">
        <v>515</v>
      </c>
      <c r="P111" s="17" t="s">
        <v>515</v>
      </c>
      <c r="Q111" s="26" t="s">
        <v>515</v>
      </c>
    </row>
    <row r="112" spans="1:17" x14ac:dyDescent="0.3">
      <c r="A112" s="8" t="s">
        <v>293</v>
      </c>
      <c r="B112" s="8" t="s">
        <v>294</v>
      </c>
      <c r="C112" s="26">
        <v>129</v>
      </c>
      <c r="D112" s="100">
        <f t="shared" si="5"/>
        <v>0.62790697674418605</v>
      </c>
      <c r="E112" s="100">
        <f t="shared" si="5"/>
        <v>0.33333333333333331</v>
      </c>
      <c r="F112" s="100">
        <f t="shared" si="5"/>
        <v>2.3255813953488372E-2</v>
      </c>
      <c r="G112" s="100">
        <f t="shared" si="5"/>
        <v>1.5503875968992248E-2</v>
      </c>
      <c r="H112" s="100">
        <f t="shared" si="5"/>
        <v>0</v>
      </c>
      <c r="I112" s="100">
        <f t="shared" si="5"/>
        <v>1</v>
      </c>
      <c r="J112" s="100">
        <f t="shared" si="5"/>
        <v>0</v>
      </c>
      <c r="K112" s="17">
        <v>81</v>
      </c>
      <c r="L112" s="17">
        <v>43</v>
      </c>
      <c r="M112" s="17">
        <v>3</v>
      </c>
      <c r="N112" s="17">
        <v>2</v>
      </c>
      <c r="O112" s="17">
        <v>0</v>
      </c>
      <c r="P112" s="17">
        <v>129</v>
      </c>
      <c r="Q112" s="26">
        <v>0</v>
      </c>
    </row>
    <row r="113" spans="1:17" x14ac:dyDescent="0.3">
      <c r="A113" s="8" t="s">
        <v>295</v>
      </c>
      <c r="B113" s="8" t="s">
        <v>296</v>
      </c>
      <c r="C113" s="26">
        <v>145</v>
      </c>
      <c r="D113" s="100">
        <f t="shared" si="5"/>
        <v>0.75862068965517238</v>
      </c>
      <c r="E113" s="100">
        <f t="shared" si="5"/>
        <v>0.20689655172413793</v>
      </c>
      <c r="F113" s="100">
        <f t="shared" si="5"/>
        <v>6.8965517241379309E-3</v>
      </c>
      <c r="G113" s="100">
        <f t="shared" si="5"/>
        <v>6.8965517241379309E-3</v>
      </c>
      <c r="H113" s="100">
        <f t="shared" si="5"/>
        <v>2.0689655172413793E-2</v>
      </c>
      <c r="I113" s="100">
        <f t="shared" si="5"/>
        <v>1</v>
      </c>
      <c r="J113" s="100">
        <f t="shared" si="5"/>
        <v>0</v>
      </c>
      <c r="K113" s="17">
        <v>110</v>
      </c>
      <c r="L113" s="17">
        <v>30</v>
      </c>
      <c r="M113" s="17">
        <v>1</v>
      </c>
      <c r="N113" s="17">
        <v>1</v>
      </c>
      <c r="O113" s="17">
        <v>3</v>
      </c>
      <c r="P113" s="17">
        <v>145</v>
      </c>
      <c r="Q113" s="26">
        <v>0</v>
      </c>
    </row>
    <row r="114" spans="1:17" x14ac:dyDescent="0.3">
      <c r="A114" s="8" t="s">
        <v>297</v>
      </c>
      <c r="B114" s="8" t="s">
        <v>298</v>
      </c>
      <c r="C114" s="26">
        <v>209</v>
      </c>
      <c r="D114" s="100">
        <f t="shared" si="5"/>
        <v>0.4784688995215311</v>
      </c>
      <c r="E114" s="100">
        <f t="shared" si="5"/>
        <v>0.39712918660287083</v>
      </c>
      <c r="F114" s="100">
        <f t="shared" si="5"/>
        <v>0.11483253588516747</v>
      </c>
      <c r="G114" s="100">
        <f t="shared" si="5"/>
        <v>9.5693779904306216E-3</v>
      </c>
      <c r="H114" s="100">
        <f t="shared" si="5"/>
        <v>0</v>
      </c>
      <c r="I114" s="100">
        <f t="shared" si="5"/>
        <v>1</v>
      </c>
      <c r="J114" s="100">
        <f t="shared" si="5"/>
        <v>0</v>
      </c>
      <c r="K114" s="17">
        <v>100</v>
      </c>
      <c r="L114" s="17">
        <v>83</v>
      </c>
      <c r="M114" s="17">
        <v>24</v>
      </c>
      <c r="N114" s="17">
        <v>2</v>
      </c>
      <c r="O114" s="17">
        <v>0</v>
      </c>
      <c r="P114" s="17">
        <v>209</v>
      </c>
      <c r="Q114" s="26">
        <v>0</v>
      </c>
    </row>
    <row r="115" spans="1:17" x14ac:dyDescent="0.3">
      <c r="A115" s="8" t="s">
        <v>299</v>
      </c>
      <c r="B115" s="8" t="s">
        <v>300</v>
      </c>
      <c r="C115" s="26">
        <v>141</v>
      </c>
      <c r="D115" s="100">
        <f t="shared" si="5"/>
        <v>0.64539007092198586</v>
      </c>
      <c r="E115" s="100">
        <f t="shared" si="5"/>
        <v>0.30496453900709219</v>
      </c>
      <c r="F115" s="100">
        <f t="shared" si="5"/>
        <v>3.5460992907801421E-2</v>
      </c>
      <c r="G115" s="100">
        <f t="shared" si="5"/>
        <v>1.4184397163120567E-2</v>
      </c>
      <c r="H115" s="100">
        <f t="shared" si="5"/>
        <v>0</v>
      </c>
      <c r="I115" s="100">
        <f t="shared" si="5"/>
        <v>1</v>
      </c>
      <c r="J115" s="100">
        <f t="shared" si="5"/>
        <v>0</v>
      </c>
      <c r="K115" s="17">
        <v>91</v>
      </c>
      <c r="L115" s="17">
        <v>43</v>
      </c>
      <c r="M115" s="17">
        <v>5</v>
      </c>
      <c r="N115" s="17">
        <v>2</v>
      </c>
      <c r="O115" s="17">
        <v>0</v>
      </c>
      <c r="P115" s="17">
        <v>141</v>
      </c>
      <c r="Q115" s="26">
        <v>0</v>
      </c>
    </row>
    <row r="116" spans="1:17" x14ac:dyDescent="0.3">
      <c r="A116" s="8" t="s">
        <v>301</v>
      </c>
      <c r="B116" s="8" t="s">
        <v>302</v>
      </c>
      <c r="C116" s="26">
        <v>340</v>
      </c>
      <c r="D116" s="100">
        <f t="shared" si="5"/>
        <v>0.60882352941176465</v>
      </c>
      <c r="E116" s="100">
        <f t="shared" si="5"/>
        <v>0.26176470588235295</v>
      </c>
      <c r="F116" s="100">
        <f t="shared" si="5"/>
        <v>8.2352941176470587E-2</v>
      </c>
      <c r="G116" s="100">
        <f t="shared" si="5"/>
        <v>4.1176470588235294E-2</v>
      </c>
      <c r="H116" s="100">
        <f t="shared" si="5"/>
        <v>5.8823529411764705E-3</v>
      </c>
      <c r="I116" s="100">
        <f t="shared" si="5"/>
        <v>1</v>
      </c>
      <c r="J116" s="100">
        <f t="shared" si="5"/>
        <v>0</v>
      </c>
      <c r="K116" s="17">
        <v>207</v>
      </c>
      <c r="L116" s="17">
        <v>89</v>
      </c>
      <c r="M116" s="17">
        <v>28</v>
      </c>
      <c r="N116" s="17">
        <v>14</v>
      </c>
      <c r="O116" s="17">
        <v>2</v>
      </c>
      <c r="P116" s="17">
        <v>340</v>
      </c>
      <c r="Q116" s="26">
        <v>0</v>
      </c>
    </row>
    <row r="117" spans="1:17" x14ac:dyDescent="0.3">
      <c r="A117" s="8" t="s">
        <v>303</v>
      </c>
      <c r="B117" s="8" t="s">
        <v>304</v>
      </c>
      <c r="C117" s="8">
        <v>54519</v>
      </c>
      <c r="D117" s="100">
        <f t="shared" ref="D117:J120" si="6">K117/$C117</f>
        <v>0.46875401236266256</v>
      </c>
      <c r="E117" s="100">
        <f t="shared" si="6"/>
        <v>0.29019240998550966</v>
      </c>
      <c r="F117" s="100">
        <f t="shared" si="6"/>
        <v>0.17302224912415856</v>
      </c>
      <c r="G117" s="100">
        <f t="shared" si="6"/>
        <v>6.3830958014637104E-2</v>
      </c>
      <c r="H117" s="100">
        <f t="shared" si="6"/>
        <v>3.8885526146847887E-3</v>
      </c>
      <c r="I117" s="100">
        <f t="shared" si="6"/>
        <v>0.99968818210165267</v>
      </c>
      <c r="J117" s="100">
        <f t="shared" si="6"/>
        <v>3.1181789834736512E-4</v>
      </c>
      <c r="K117" s="8">
        <v>25556</v>
      </c>
      <c r="L117" s="8">
        <v>15821</v>
      </c>
      <c r="M117" s="8">
        <v>9433</v>
      </c>
      <c r="N117" s="8">
        <v>3480</v>
      </c>
      <c r="O117" s="8">
        <v>212</v>
      </c>
      <c r="P117" s="8">
        <v>54502</v>
      </c>
      <c r="Q117" s="8">
        <v>17</v>
      </c>
    </row>
    <row r="118" spans="1:17" x14ac:dyDescent="0.3">
      <c r="A118" s="8" t="s">
        <v>317</v>
      </c>
      <c r="B118" s="8" t="s">
        <v>318</v>
      </c>
      <c r="C118" s="8">
        <v>372085</v>
      </c>
      <c r="D118" s="100">
        <f t="shared" si="6"/>
        <v>0.39049948264509454</v>
      </c>
      <c r="E118" s="100">
        <f t="shared" si="6"/>
        <v>0.29398658908582714</v>
      </c>
      <c r="F118" s="100">
        <f t="shared" si="6"/>
        <v>0.19011516185817756</v>
      </c>
      <c r="G118" s="100">
        <f t="shared" si="6"/>
        <v>0.11901581627853851</v>
      </c>
      <c r="H118" s="100">
        <f t="shared" si="6"/>
        <v>5.2138624239085156E-3</v>
      </c>
      <c r="I118" s="100">
        <f t="shared" si="6"/>
        <v>0.9988309122915463</v>
      </c>
      <c r="J118" s="100">
        <f t="shared" si="6"/>
        <v>1.1690877084537135E-3</v>
      </c>
      <c r="K118" s="8">
        <v>145299</v>
      </c>
      <c r="L118" s="8">
        <v>109388</v>
      </c>
      <c r="M118" s="8">
        <v>70739</v>
      </c>
      <c r="N118" s="8">
        <v>44284</v>
      </c>
      <c r="O118" s="8">
        <v>1940</v>
      </c>
      <c r="P118" s="8">
        <v>371650</v>
      </c>
      <c r="Q118" s="8">
        <v>435</v>
      </c>
    </row>
    <row r="119" spans="1:17" x14ac:dyDescent="0.3">
      <c r="A119" s="8" t="s">
        <v>319</v>
      </c>
      <c r="B119" s="8" t="s">
        <v>320</v>
      </c>
      <c r="C119" s="26">
        <v>2423035</v>
      </c>
      <c r="D119" s="100">
        <f t="shared" si="6"/>
        <v>0.2957097194221297</v>
      </c>
      <c r="E119" s="100">
        <f t="shared" si="6"/>
        <v>0.30880362850722337</v>
      </c>
      <c r="F119" s="100">
        <f t="shared" si="6"/>
        <v>0.22820347209181874</v>
      </c>
      <c r="G119" s="100">
        <f t="shared" si="6"/>
        <v>0.16023210560309695</v>
      </c>
      <c r="H119" s="100">
        <f t="shared" si="6"/>
        <v>5.5413974622735536E-3</v>
      </c>
      <c r="I119" s="100">
        <f t="shared" si="6"/>
        <v>0.99849032308654229</v>
      </c>
      <c r="J119" s="100">
        <f t="shared" si="6"/>
        <v>1.5096769134577089E-3</v>
      </c>
      <c r="K119" s="26">
        <v>716515</v>
      </c>
      <c r="L119" s="26">
        <v>748242</v>
      </c>
      <c r="M119" s="26">
        <v>552945</v>
      </c>
      <c r="N119" s="26">
        <v>388248</v>
      </c>
      <c r="O119" s="26">
        <v>13427</v>
      </c>
      <c r="P119" s="26">
        <f>SUM(K119:O119)</f>
        <v>2419377</v>
      </c>
      <c r="Q119" s="26">
        <v>3658</v>
      </c>
    </row>
    <row r="120" spans="1:17" x14ac:dyDescent="0.3">
      <c r="A120" s="8" t="s">
        <v>4</v>
      </c>
      <c r="B120" s="8" t="s">
        <v>321</v>
      </c>
      <c r="C120" s="26">
        <v>22063368</v>
      </c>
      <c r="D120" s="100">
        <f t="shared" si="6"/>
        <v>0.22431824551899782</v>
      </c>
      <c r="E120" s="100">
        <f t="shared" si="6"/>
        <v>0.31227938545012712</v>
      </c>
      <c r="F120" s="100">
        <f t="shared" si="6"/>
        <v>0.24458908540164856</v>
      </c>
      <c r="G120" s="100">
        <f t="shared" si="6"/>
        <v>0.21161043953035638</v>
      </c>
      <c r="H120" s="100">
        <f t="shared" si="6"/>
        <v>3.6696120012139578E-3</v>
      </c>
      <c r="I120" s="100">
        <f t="shared" si="6"/>
        <v>0.99646676790234379</v>
      </c>
      <c r="J120" s="100">
        <f t="shared" si="6"/>
        <v>3.5332320976561695E-3</v>
      </c>
      <c r="K120" s="26">
        <v>4949216</v>
      </c>
      <c r="L120" s="26">
        <v>6889935</v>
      </c>
      <c r="M120" s="26">
        <v>5396459</v>
      </c>
      <c r="N120" s="26">
        <v>4668839</v>
      </c>
      <c r="O120" s="26">
        <v>80964</v>
      </c>
      <c r="P120" s="26">
        <f>SUM(K120:O120)</f>
        <v>21985413</v>
      </c>
      <c r="Q120" s="26">
        <v>77955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20"/>
  <sheetViews>
    <sheetView topLeftCell="A106" workbookViewId="0">
      <selection activeCell="A118" sqref="A118:XFD123"/>
    </sheetView>
  </sheetViews>
  <sheetFormatPr defaultColWidth="10.88671875" defaultRowHeight="14.4" x14ac:dyDescent="0.3"/>
  <cols>
    <col min="1" max="2" width="10.88671875" style="8"/>
    <col min="3" max="3" width="19.6640625" style="8" customWidth="1"/>
    <col min="4" max="4" width="12.33203125" style="8" bestFit="1" customWidth="1"/>
    <col min="5" max="5" width="10.33203125" style="8" bestFit="1" customWidth="1"/>
    <col min="6" max="8" width="11" style="8" bestFit="1" customWidth="1"/>
    <col min="9" max="9" width="18.44140625" style="8" bestFit="1" customWidth="1"/>
    <col min="10" max="10" width="18.44140625" style="8" customWidth="1"/>
    <col min="11" max="11" width="12.33203125" style="8" bestFit="1" customWidth="1"/>
    <col min="12" max="12" width="10.33203125" style="8" bestFit="1" customWidth="1"/>
    <col min="13" max="15" width="11" style="8" bestFit="1" customWidth="1"/>
    <col min="16" max="16" width="18.44140625" style="8" bestFit="1" customWidth="1"/>
    <col min="17" max="17" width="9.6640625" style="8" bestFit="1" customWidth="1"/>
    <col min="18" max="16384" width="10.88671875" style="8"/>
  </cols>
  <sheetData>
    <row r="1" spans="1:16" x14ac:dyDescent="0.3">
      <c r="A1" s="23" t="s">
        <v>542</v>
      </c>
      <c r="C1" s="24"/>
      <c r="D1" s="24"/>
      <c r="E1" s="24"/>
      <c r="F1" s="24"/>
      <c r="G1" s="24"/>
      <c r="H1" s="24"/>
      <c r="I1" s="24"/>
      <c r="J1" s="24"/>
    </row>
    <row r="2" spans="1:16" x14ac:dyDescent="0.3">
      <c r="K2" s="8">
        <v>0</v>
      </c>
      <c r="L2" s="8">
        <v>1</v>
      </c>
      <c r="M2" s="8">
        <v>2</v>
      </c>
      <c r="N2" s="8">
        <v>3</v>
      </c>
      <c r="O2" s="8">
        <v>4</v>
      </c>
      <c r="P2" s="8">
        <v>5</v>
      </c>
    </row>
    <row r="3" spans="1:16" ht="28.8" x14ac:dyDescent="0.3">
      <c r="C3" s="25" t="s">
        <v>543</v>
      </c>
      <c r="D3" s="25" t="s">
        <v>544</v>
      </c>
      <c r="E3" s="25" t="s">
        <v>545</v>
      </c>
      <c r="F3" s="25" t="s">
        <v>546</v>
      </c>
      <c r="G3" s="25" t="s">
        <v>547</v>
      </c>
      <c r="H3" s="25" t="s">
        <v>548</v>
      </c>
      <c r="I3" s="25" t="s">
        <v>549</v>
      </c>
      <c r="J3" s="25" t="s">
        <v>37</v>
      </c>
      <c r="K3" s="25" t="s">
        <v>544</v>
      </c>
      <c r="L3" s="25" t="s">
        <v>545</v>
      </c>
      <c r="M3" s="25" t="s">
        <v>546</v>
      </c>
      <c r="N3" s="25" t="s">
        <v>547</v>
      </c>
      <c r="O3" s="25" t="s">
        <v>548</v>
      </c>
      <c r="P3" s="25" t="s">
        <v>549</v>
      </c>
    </row>
    <row r="4" spans="1:16" x14ac:dyDescent="0.3">
      <c r="A4" s="8" t="s">
        <v>77</v>
      </c>
      <c r="B4" s="8" t="s">
        <v>78</v>
      </c>
      <c r="C4" s="26">
        <v>640</v>
      </c>
      <c r="D4" s="117">
        <f t="shared" ref="D4:I19" si="0">K4/$C4</f>
        <v>0</v>
      </c>
      <c r="E4" s="117">
        <f t="shared" si="0"/>
        <v>1.8749999999999999E-2</v>
      </c>
      <c r="F4" s="117">
        <f t="shared" si="0"/>
        <v>0.37656250000000002</v>
      </c>
      <c r="G4" s="117">
        <f t="shared" si="0"/>
        <v>0.44062499999999999</v>
      </c>
      <c r="H4" s="117">
        <f t="shared" si="0"/>
        <v>0.13125000000000001</v>
      </c>
      <c r="I4" s="117">
        <f t="shared" si="0"/>
        <v>3.2812500000000001E-2</v>
      </c>
      <c r="J4" s="118">
        <f t="shared" ref="J4:J67" si="1">SUMPRODUCT($K$2:$P$2,K4:P4)/C4</f>
        <v>2.7828124999999999</v>
      </c>
      <c r="K4" s="26">
        <v>0</v>
      </c>
      <c r="L4" s="26">
        <v>12</v>
      </c>
      <c r="M4" s="26">
        <v>241</v>
      </c>
      <c r="N4" s="26">
        <v>282</v>
      </c>
      <c r="O4" s="26">
        <v>84</v>
      </c>
      <c r="P4" s="26">
        <v>21</v>
      </c>
    </row>
    <row r="5" spans="1:16" x14ac:dyDescent="0.3">
      <c r="A5" s="8" t="s">
        <v>79</v>
      </c>
      <c r="B5" s="8" t="s">
        <v>80</v>
      </c>
      <c r="C5" s="26">
        <v>4481</v>
      </c>
      <c r="D5" s="117">
        <f t="shared" si="0"/>
        <v>1.7853157777281857E-3</v>
      </c>
      <c r="E5" s="117">
        <f t="shared" si="0"/>
        <v>7.7884400803392095E-2</v>
      </c>
      <c r="F5" s="117">
        <f t="shared" si="0"/>
        <v>0.3113144387413524</v>
      </c>
      <c r="G5" s="117">
        <f t="shared" si="0"/>
        <v>0.40995313546083462</v>
      </c>
      <c r="H5" s="117">
        <f t="shared" si="0"/>
        <v>0.16536487391207319</v>
      </c>
      <c r="I5" s="117">
        <f t="shared" si="0"/>
        <v>3.3697835304619506E-2</v>
      </c>
      <c r="J5" s="118">
        <f t="shared" si="1"/>
        <v>2.7603213568399911</v>
      </c>
      <c r="K5" s="26">
        <v>8</v>
      </c>
      <c r="L5" s="26">
        <v>349</v>
      </c>
      <c r="M5" s="26">
        <v>1395</v>
      </c>
      <c r="N5" s="26">
        <v>1837</v>
      </c>
      <c r="O5" s="26">
        <v>741</v>
      </c>
      <c r="P5" s="26">
        <v>151</v>
      </c>
    </row>
    <row r="6" spans="1:16" x14ac:dyDescent="0.3">
      <c r="A6" s="8" t="s">
        <v>81</v>
      </c>
      <c r="B6" s="8" t="s">
        <v>82</v>
      </c>
      <c r="C6" s="26">
        <v>603</v>
      </c>
      <c r="D6" s="117">
        <f t="shared" si="0"/>
        <v>0</v>
      </c>
      <c r="E6" s="117">
        <f t="shared" si="0"/>
        <v>6.1359867330016582E-2</v>
      </c>
      <c r="F6" s="117">
        <f t="shared" si="0"/>
        <v>0.24378109452736318</v>
      </c>
      <c r="G6" s="117">
        <f t="shared" si="0"/>
        <v>0.43117744610281922</v>
      </c>
      <c r="H6" s="117">
        <f t="shared" si="0"/>
        <v>0.19237147595356552</v>
      </c>
      <c r="I6" s="117">
        <f t="shared" si="0"/>
        <v>7.1310116086235484E-2</v>
      </c>
      <c r="J6" s="118">
        <f t="shared" si="1"/>
        <v>2.9684908789386402</v>
      </c>
      <c r="K6" s="26">
        <v>0</v>
      </c>
      <c r="L6" s="26">
        <v>37</v>
      </c>
      <c r="M6" s="26">
        <v>147</v>
      </c>
      <c r="N6" s="26">
        <v>260</v>
      </c>
      <c r="O6" s="26">
        <v>116</v>
      </c>
      <c r="P6" s="26">
        <v>43</v>
      </c>
    </row>
    <row r="7" spans="1:16" x14ac:dyDescent="0.3">
      <c r="A7" s="8" t="s">
        <v>83</v>
      </c>
      <c r="B7" s="8" t="s">
        <v>84</v>
      </c>
      <c r="C7" s="26">
        <v>344</v>
      </c>
      <c r="D7" s="117">
        <f t="shared" si="0"/>
        <v>0</v>
      </c>
      <c r="E7" s="117">
        <f t="shared" si="0"/>
        <v>6.3953488372093026E-2</v>
      </c>
      <c r="F7" s="117">
        <f t="shared" si="0"/>
        <v>0.26453488372093026</v>
      </c>
      <c r="G7" s="117">
        <f t="shared" si="0"/>
        <v>0.45930232558139533</v>
      </c>
      <c r="H7" s="117">
        <f t="shared" si="0"/>
        <v>0.17151162790697674</v>
      </c>
      <c r="I7" s="117">
        <f t="shared" si="0"/>
        <v>4.0697674418604654E-2</v>
      </c>
      <c r="J7" s="118">
        <f t="shared" si="1"/>
        <v>2.86046511627907</v>
      </c>
      <c r="K7" s="26">
        <v>0</v>
      </c>
      <c r="L7" s="26">
        <v>22</v>
      </c>
      <c r="M7" s="26">
        <v>91</v>
      </c>
      <c r="N7" s="26">
        <v>158</v>
      </c>
      <c r="O7" s="26">
        <v>59</v>
      </c>
      <c r="P7" s="26">
        <v>14</v>
      </c>
    </row>
    <row r="8" spans="1:16" x14ac:dyDescent="0.3">
      <c r="A8" s="8" t="s">
        <v>85</v>
      </c>
      <c r="B8" s="8" t="s">
        <v>86</v>
      </c>
      <c r="C8" s="26">
        <v>157</v>
      </c>
      <c r="D8" s="117">
        <f t="shared" si="0"/>
        <v>0</v>
      </c>
      <c r="E8" s="117">
        <f t="shared" si="0"/>
        <v>3.1847133757961783E-2</v>
      </c>
      <c r="F8" s="117">
        <f t="shared" si="0"/>
        <v>0.22292993630573249</v>
      </c>
      <c r="G8" s="117">
        <f t="shared" si="0"/>
        <v>0.50318471337579618</v>
      </c>
      <c r="H8" s="117">
        <f t="shared" si="0"/>
        <v>0.12738853503184713</v>
      </c>
      <c r="I8" s="117">
        <f t="shared" si="0"/>
        <v>0.11464968152866242</v>
      </c>
      <c r="J8" s="118">
        <f t="shared" si="1"/>
        <v>3.0700636942675161</v>
      </c>
      <c r="K8" s="26">
        <v>0</v>
      </c>
      <c r="L8" s="26">
        <v>5</v>
      </c>
      <c r="M8" s="26">
        <v>35</v>
      </c>
      <c r="N8" s="26">
        <v>79</v>
      </c>
      <c r="O8" s="26">
        <v>20</v>
      </c>
      <c r="P8" s="26">
        <v>18</v>
      </c>
    </row>
    <row r="9" spans="1:16" x14ac:dyDescent="0.3">
      <c r="A9" s="8" t="s">
        <v>87</v>
      </c>
      <c r="B9" s="8" t="s">
        <v>88</v>
      </c>
      <c r="C9" s="26">
        <v>208</v>
      </c>
      <c r="D9" s="117">
        <f t="shared" si="0"/>
        <v>0</v>
      </c>
      <c r="E9" s="117">
        <f t="shared" si="0"/>
        <v>1.9230769230769232E-2</v>
      </c>
      <c r="F9" s="117">
        <f t="shared" si="0"/>
        <v>0.15865384615384615</v>
      </c>
      <c r="G9" s="117">
        <f t="shared" si="0"/>
        <v>0.41346153846153844</v>
      </c>
      <c r="H9" s="117">
        <f t="shared" si="0"/>
        <v>0.29326923076923078</v>
      </c>
      <c r="I9" s="117">
        <f t="shared" si="0"/>
        <v>0.11538461538461539</v>
      </c>
      <c r="J9" s="118">
        <f t="shared" si="1"/>
        <v>3.3269230769230771</v>
      </c>
      <c r="K9" s="26">
        <v>0</v>
      </c>
      <c r="L9" s="26">
        <v>4</v>
      </c>
      <c r="M9" s="26">
        <v>33</v>
      </c>
      <c r="N9" s="26">
        <v>86</v>
      </c>
      <c r="O9" s="26">
        <v>61</v>
      </c>
      <c r="P9" s="26">
        <v>24</v>
      </c>
    </row>
    <row r="10" spans="1:16" x14ac:dyDescent="0.3">
      <c r="A10" s="8" t="s">
        <v>89</v>
      </c>
      <c r="B10" s="8" t="s">
        <v>90</v>
      </c>
      <c r="C10" s="26">
        <v>567</v>
      </c>
      <c r="D10" s="117">
        <f t="shared" si="0"/>
        <v>0</v>
      </c>
      <c r="E10" s="117">
        <f t="shared" si="0"/>
        <v>2.1164021164021163E-2</v>
      </c>
      <c r="F10" s="117">
        <f t="shared" si="0"/>
        <v>0.23280423280423279</v>
      </c>
      <c r="G10" s="117">
        <f t="shared" si="0"/>
        <v>0.38800705467372132</v>
      </c>
      <c r="H10" s="117">
        <f t="shared" si="0"/>
        <v>0.2839506172839506</v>
      </c>
      <c r="I10" s="117">
        <f t="shared" si="0"/>
        <v>7.407407407407407E-2</v>
      </c>
      <c r="J10" s="118">
        <f t="shared" si="1"/>
        <v>3.1569664902998236</v>
      </c>
      <c r="K10" s="26">
        <v>0</v>
      </c>
      <c r="L10" s="26">
        <v>12</v>
      </c>
      <c r="M10" s="26">
        <v>132</v>
      </c>
      <c r="N10" s="26">
        <v>220</v>
      </c>
      <c r="O10" s="26">
        <v>161</v>
      </c>
      <c r="P10" s="26">
        <v>42</v>
      </c>
    </row>
    <row r="11" spans="1:16" x14ac:dyDescent="0.3">
      <c r="A11" s="8" t="s">
        <v>91</v>
      </c>
      <c r="B11" s="8" t="s">
        <v>92</v>
      </c>
      <c r="C11" s="26">
        <v>279</v>
      </c>
      <c r="D11" s="117">
        <f t="shared" si="0"/>
        <v>0</v>
      </c>
      <c r="E11" s="117">
        <f t="shared" si="0"/>
        <v>1.7921146953405017E-2</v>
      </c>
      <c r="F11" s="117">
        <f t="shared" si="0"/>
        <v>0.20071684587813621</v>
      </c>
      <c r="G11" s="117">
        <f t="shared" si="0"/>
        <v>0.4157706093189964</v>
      </c>
      <c r="H11" s="117">
        <f t="shared" si="0"/>
        <v>0.26164874551971329</v>
      </c>
      <c r="I11" s="117">
        <f t="shared" si="0"/>
        <v>0.1039426523297491</v>
      </c>
      <c r="J11" s="118">
        <f t="shared" si="1"/>
        <v>3.2329749103942653</v>
      </c>
      <c r="K11" s="26">
        <v>0</v>
      </c>
      <c r="L11" s="26">
        <v>5</v>
      </c>
      <c r="M11" s="26">
        <v>56</v>
      </c>
      <c r="N11" s="26">
        <v>116</v>
      </c>
      <c r="O11" s="26">
        <v>73</v>
      </c>
      <c r="P11" s="26">
        <v>29</v>
      </c>
    </row>
    <row r="12" spans="1:16" x14ac:dyDescent="0.3">
      <c r="A12" s="8" t="s">
        <v>93</v>
      </c>
      <c r="B12" s="8" t="s">
        <v>94</v>
      </c>
      <c r="C12" s="26">
        <v>106</v>
      </c>
      <c r="D12" s="117">
        <f t="shared" si="0"/>
        <v>0</v>
      </c>
      <c r="E12" s="117">
        <f t="shared" si="0"/>
        <v>2.8301886792452831E-2</v>
      </c>
      <c r="F12" s="117">
        <f t="shared" si="0"/>
        <v>0.13207547169811321</v>
      </c>
      <c r="G12" s="117">
        <f t="shared" si="0"/>
        <v>0.49056603773584906</v>
      </c>
      <c r="H12" s="117">
        <f t="shared" si="0"/>
        <v>0.26415094339622641</v>
      </c>
      <c r="I12" s="117">
        <f t="shared" si="0"/>
        <v>8.4905660377358486E-2</v>
      </c>
      <c r="J12" s="118">
        <f t="shared" si="1"/>
        <v>3.2452830188679247</v>
      </c>
      <c r="K12" s="26">
        <v>0</v>
      </c>
      <c r="L12" s="26">
        <v>3</v>
      </c>
      <c r="M12" s="26">
        <v>14</v>
      </c>
      <c r="N12" s="26">
        <v>52</v>
      </c>
      <c r="O12" s="26">
        <v>28</v>
      </c>
      <c r="P12" s="26">
        <v>9</v>
      </c>
    </row>
    <row r="13" spans="1:16" x14ac:dyDescent="0.3">
      <c r="A13" s="8" t="s">
        <v>95</v>
      </c>
      <c r="B13" s="8" t="s">
        <v>96</v>
      </c>
      <c r="C13" s="26">
        <v>136</v>
      </c>
      <c r="D13" s="117">
        <f t="shared" si="0"/>
        <v>0</v>
      </c>
      <c r="E13" s="117">
        <f t="shared" si="0"/>
        <v>2.2058823529411766E-2</v>
      </c>
      <c r="F13" s="117">
        <f t="shared" si="0"/>
        <v>0.19852941176470587</v>
      </c>
      <c r="G13" s="117">
        <f t="shared" si="0"/>
        <v>0.43382352941176472</v>
      </c>
      <c r="H13" s="117">
        <f t="shared" si="0"/>
        <v>0.24264705882352941</v>
      </c>
      <c r="I13" s="117">
        <f t="shared" si="0"/>
        <v>0.10294117647058823</v>
      </c>
      <c r="J13" s="118">
        <f t="shared" si="1"/>
        <v>3.2058823529411766</v>
      </c>
      <c r="K13" s="26">
        <v>0</v>
      </c>
      <c r="L13" s="26">
        <v>3</v>
      </c>
      <c r="M13" s="26">
        <v>27</v>
      </c>
      <c r="N13" s="26">
        <v>59</v>
      </c>
      <c r="O13" s="26">
        <v>33</v>
      </c>
      <c r="P13" s="26">
        <v>14</v>
      </c>
    </row>
    <row r="14" spans="1:16" x14ac:dyDescent="0.3">
      <c r="A14" s="8" t="s">
        <v>97</v>
      </c>
      <c r="B14" s="8" t="s">
        <v>98</v>
      </c>
      <c r="C14" s="26">
        <v>113</v>
      </c>
      <c r="D14" s="117">
        <f t="shared" si="0"/>
        <v>0</v>
      </c>
      <c r="E14" s="117">
        <f t="shared" si="0"/>
        <v>0</v>
      </c>
      <c r="F14" s="117">
        <f t="shared" si="0"/>
        <v>0.2831858407079646</v>
      </c>
      <c r="G14" s="117">
        <f t="shared" si="0"/>
        <v>0.44247787610619471</v>
      </c>
      <c r="H14" s="117">
        <f t="shared" si="0"/>
        <v>0.15044247787610621</v>
      </c>
      <c r="I14" s="117">
        <f t="shared" si="0"/>
        <v>0.12389380530973451</v>
      </c>
      <c r="J14" s="118">
        <f t="shared" si="1"/>
        <v>3.1150442477876106</v>
      </c>
      <c r="K14" s="26">
        <v>0</v>
      </c>
      <c r="L14" s="26">
        <v>0</v>
      </c>
      <c r="M14" s="26">
        <v>32</v>
      </c>
      <c r="N14" s="26">
        <v>50</v>
      </c>
      <c r="O14" s="26">
        <v>17</v>
      </c>
      <c r="P14" s="26">
        <v>14</v>
      </c>
    </row>
    <row r="15" spans="1:16" x14ac:dyDescent="0.3">
      <c r="A15" s="8" t="s">
        <v>99</v>
      </c>
      <c r="B15" s="8" t="s">
        <v>100</v>
      </c>
      <c r="C15" s="26">
        <v>293</v>
      </c>
      <c r="D15" s="117">
        <f t="shared" si="0"/>
        <v>0</v>
      </c>
      <c r="E15" s="117">
        <f t="shared" si="0"/>
        <v>1.3651877133105802E-2</v>
      </c>
      <c r="F15" s="117">
        <f t="shared" si="0"/>
        <v>0.2696245733788396</v>
      </c>
      <c r="G15" s="117">
        <f t="shared" si="0"/>
        <v>0.51877133105802042</v>
      </c>
      <c r="H15" s="117">
        <f t="shared" si="0"/>
        <v>0.12627986348122866</v>
      </c>
      <c r="I15" s="117">
        <f t="shared" si="0"/>
        <v>7.1672354948805458E-2</v>
      </c>
      <c r="J15" s="118">
        <f t="shared" si="1"/>
        <v>2.9726962457337884</v>
      </c>
      <c r="K15" s="26">
        <v>0</v>
      </c>
      <c r="L15" s="26">
        <v>4</v>
      </c>
      <c r="M15" s="26">
        <v>79</v>
      </c>
      <c r="N15" s="26">
        <v>152</v>
      </c>
      <c r="O15" s="26">
        <v>37</v>
      </c>
      <c r="P15" s="26">
        <v>21</v>
      </c>
    </row>
    <row r="16" spans="1:16" x14ac:dyDescent="0.3">
      <c r="A16" s="8" t="s">
        <v>101</v>
      </c>
      <c r="B16" s="8" t="s">
        <v>102</v>
      </c>
      <c r="C16" s="26">
        <v>201</v>
      </c>
      <c r="D16" s="117">
        <f t="shared" si="0"/>
        <v>0</v>
      </c>
      <c r="E16" s="117">
        <f t="shared" si="0"/>
        <v>1.4925373134328358E-2</v>
      </c>
      <c r="F16" s="117">
        <f t="shared" si="0"/>
        <v>0.11940298507462686</v>
      </c>
      <c r="G16" s="117">
        <f t="shared" si="0"/>
        <v>0.34328358208955223</v>
      </c>
      <c r="H16" s="117">
        <f t="shared" si="0"/>
        <v>0.23880597014925373</v>
      </c>
      <c r="I16" s="117">
        <f t="shared" si="0"/>
        <v>0.28358208955223879</v>
      </c>
      <c r="J16" s="118">
        <f t="shared" si="1"/>
        <v>3.6567164179104479</v>
      </c>
      <c r="K16" s="26">
        <v>0</v>
      </c>
      <c r="L16" s="26">
        <v>3</v>
      </c>
      <c r="M16" s="26">
        <v>24</v>
      </c>
      <c r="N16" s="26">
        <v>69</v>
      </c>
      <c r="O16" s="26">
        <v>48</v>
      </c>
      <c r="P16" s="26">
        <v>57</v>
      </c>
    </row>
    <row r="17" spans="1:16" x14ac:dyDescent="0.3">
      <c r="A17" s="8" t="s">
        <v>103</v>
      </c>
      <c r="B17" s="8" t="s">
        <v>104</v>
      </c>
      <c r="C17" s="26">
        <v>143</v>
      </c>
      <c r="D17" s="117">
        <f t="shared" si="0"/>
        <v>0</v>
      </c>
      <c r="E17" s="117">
        <f t="shared" si="0"/>
        <v>2.7972027972027972E-2</v>
      </c>
      <c r="F17" s="117">
        <f t="shared" si="0"/>
        <v>0.23776223776223776</v>
      </c>
      <c r="G17" s="117">
        <f t="shared" si="0"/>
        <v>0.40559440559440557</v>
      </c>
      <c r="H17" s="117">
        <f t="shared" si="0"/>
        <v>0.25874125874125875</v>
      </c>
      <c r="I17" s="117">
        <f t="shared" si="0"/>
        <v>6.9930069930069935E-2</v>
      </c>
      <c r="J17" s="118">
        <f t="shared" si="1"/>
        <v>3.104895104895105</v>
      </c>
      <c r="K17" s="26">
        <v>0</v>
      </c>
      <c r="L17" s="26">
        <v>4</v>
      </c>
      <c r="M17" s="26">
        <v>34</v>
      </c>
      <c r="N17" s="26">
        <v>58</v>
      </c>
      <c r="O17" s="26">
        <v>37</v>
      </c>
      <c r="P17" s="26">
        <v>10</v>
      </c>
    </row>
    <row r="18" spans="1:16" x14ac:dyDescent="0.3">
      <c r="A18" s="8" t="s">
        <v>105</v>
      </c>
      <c r="B18" s="8" t="s">
        <v>106</v>
      </c>
      <c r="C18" s="26">
        <v>125</v>
      </c>
      <c r="D18" s="117">
        <f t="shared" si="0"/>
        <v>0</v>
      </c>
      <c r="E18" s="117">
        <f t="shared" si="0"/>
        <v>2.4E-2</v>
      </c>
      <c r="F18" s="117">
        <f t="shared" si="0"/>
        <v>0.184</v>
      </c>
      <c r="G18" s="117">
        <f t="shared" si="0"/>
        <v>0.44800000000000001</v>
      </c>
      <c r="H18" s="117">
        <f t="shared" si="0"/>
        <v>0.23200000000000001</v>
      </c>
      <c r="I18" s="117">
        <f t="shared" si="0"/>
        <v>0.112</v>
      </c>
      <c r="J18" s="118">
        <f t="shared" si="1"/>
        <v>3.2240000000000002</v>
      </c>
      <c r="K18" s="26">
        <v>0</v>
      </c>
      <c r="L18" s="26">
        <v>3</v>
      </c>
      <c r="M18" s="26">
        <v>23</v>
      </c>
      <c r="N18" s="26">
        <v>56</v>
      </c>
      <c r="O18" s="26">
        <v>29</v>
      </c>
      <c r="P18" s="26">
        <v>14</v>
      </c>
    </row>
    <row r="19" spans="1:16" x14ac:dyDescent="0.3">
      <c r="A19" s="8" t="s">
        <v>107</v>
      </c>
      <c r="B19" s="8" t="s">
        <v>108</v>
      </c>
      <c r="C19" s="26" t="s">
        <v>515</v>
      </c>
      <c r="D19" s="117" t="e">
        <f t="shared" si="0"/>
        <v>#VALUE!</v>
      </c>
      <c r="E19" s="117" t="e">
        <f t="shared" si="0"/>
        <v>#VALUE!</v>
      </c>
      <c r="F19" s="117" t="e">
        <f t="shared" si="0"/>
        <v>#VALUE!</v>
      </c>
      <c r="G19" s="117" t="e">
        <f t="shared" si="0"/>
        <v>#VALUE!</v>
      </c>
      <c r="H19" s="117" t="e">
        <f t="shared" si="0"/>
        <v>#VALUE!</v>
      </c>
      <c r="I19" s="117" t="e">
        <f t="shared" si="0"/>
        <v>#VALUE!</v>
      </c>
      <c r="J19" s="118" t="e">
        <f t="shared" si="1"/>
        <v>#VALUE!</v>
      </c>
      <c r="K19" s="26" t="s">
        <v>515</v>
      </c>
      <c r="L19" s="26" t="s">
        <v>515</v>
      </c>
      <c r="M19" s="26" t="s">
        <v>515</v>
      </c>
      <c r="N19" s="26" t="s">
        <v>515</v>
      </c>
      <c r="O19" s="26" t="s">
        <v>515</v>
      </c>
      <c r="P19" s="26" t="s">
        <v>515</v>
      </c>
    </row>
    <row r="20" spans="1:16" x14ac:dyDescent="0.3">
      <c r="A20" s="8" t="s">
        <v>109</v>
      </c>
      <c r="B20" s="8" t="s">
        <v>110</v>
      </c>
      <c r="C20" s="26">
        <v>776</v>
      </c>
      <c r="D20" s="117">
        <f t="shared" ref="D20:I62" si="2">K20/$C20</f>
        <v>0</v>
      </c>
      <c r="E20" s="117">
        <f t="shared" si="2"/>
        <v>3.2216494845360821E-2</v>
      </c>
      <c r="F20" s="117">
        <f t="shared" si="2"/>
        <v>0.27190721649484534</v>
      </c>
      <c r="G20" s="117">
        <f t="shared" si="2"/>
        <v>0.50773195876288657</v>
      </c>
      <c r="H20" s="117">
        <f t="shared" si="2"/>
        <v>0.13788659793814434</v>
      </c>
      <c r="I20" s="117">
        <f t="shared" si="2"/>
        <v>5.0257731958762888E-2</v>
      </c>
      <c r="J20" s="118">
        <f t="shared" si="1"/>
        <v>2.902061855670103</v>
      </c>
      <c r="K20" s="26">
        <v>0</v>
      </c>
      <c r="L20" s="26">
        <v>25</v>
      </c>
      <c r="M20" s="26">
        <v>211</v>
      </c>
      <c r="N20" s="26">
        <v>394</v>
      </c>
      <c r="O20" s="26">
        <v>107</v>
      </c>
      <c r="P20" s="26">
        <v>39</v>
      </c>
    </row>
    <row r="21" spans="1:16" x14ac:dyDescent="0.3">
      <c r="A21" s="8" t="s">
        <v>111</v>
      </c>
      <c r="B21" s="8" t="s">
        <v>112</v>
      </c>
      <c r="C21" s="26">
        <v>174</v>
      </c>
      <c r="D21" s="117">
        <f t="shared" si="2"/>
        <v>0</v>
      </c>
      <c r="E21" s="117">
        <f t="shared" si="2"/>
        <v>1.7241379310344827E-2</v>
      </c>
      <c r="F21" s="117">
        <f t="shared" si="2"/>
        <v>0.14367816091954022</v>
      </c>
      <c r="G21" s="117">
        <f t="shared" si="2"/>
        <v>0.33333333333333331</v>
      </c>
      <c r="H21" s="117">
        <f t="shared" si="2"/>
        <v>0.36206896551724138</v>
      </c>
      <c r="I21" s="117">
        <f t="shared" si="2"/>
        <v>0.14367816091954022</v>
      </c>
      <c r="J21" s="118">
        <f t="shared" si="1"/>
        <v>3.4712643678160919</v>
      </c>
      <c r="K21" s="26">
        <v>0</v>
      </c>
      <c r="L21" s="26">
        <v>3</v>
      </c>
      <c r="M21" s="26">
        <v>25</v>
      </c>
      <c r="N21" s="26">
        <v>58</v>
      </c>
      <c r="O21" s="26">
        <v>63</v>
      </c>
      <c r="P21" s="26">
        <v>25</v>
      </c>
    </row>
    <row r="22" spans="1:16" x14ac:dyDescent="0.3">
      <c r="A22" s="8" t="s">
        <v>113</v>
      </c>
      <c r="B22" s="8" t="s">
        <v>114</v>
      </c>
      <c r="C22" s="26">
        <v>103</v>
      </c>
      <c r="D22" s="117">
        <f t="shared" si="2"/>
        <v>0</v>
      </c>
      <c r="E22" s="117">
        <f t="shared" si="2"/>
        <v>0</v>
      </c>
      <c r="F22" s="117">
        <f t="shared" si="2"/>
        <v>0.27184466019417475</v>
      </c>
      <c r="G22" s="117">
        <f t="shared" si="2"/>
        <v>0.58252427184466016</v>
      </c>
      <c r="H22" s="117">
        <f t="shared" si="2"/>
        <v>0.10679611650485436</v>
      </c>
      <c r="I22" s="117">
        <f t="shared" si="2"/>
        <v>3.8834951456310676E-2</v>
      </c>
      <c r="J22" s="118">
        <f t="shared" si="1"/>
        <v>2.912621359223301</v>
      </c>
      <c r="K22" s="26">
        <v>0</v>
      </c>
      <c r="L22" s="26">
        <v>0</v>
      </c>
      <c r="M22" s="26">
        <v>28</v>
      </c>
      <c r="N22" s="26">
        <v>60</v>
      </c>
      <c r="O22" s="26">
        <v>11</v>
      </c>
      <c r="P22" s="26">
        <v>4</v>
      </c>
    </row>
    <row r="23" spans="1:16" x14ac:dyDescent="0.3">
      <c r="A23" s="8" t="s">
        <v>115</v>
      </c>
      <c r="B23" s="8" t="s">
        <v>116</v>
      </c>
      <c r="C23" s="26">
        <v>266</v>
      </c>
      <c r="D23" s="117">
        <f t="shared" si="2"/>
        <v>0</v>
      </c>
      <c r="E23" s="117">
        <f t="shared" si="2"/>
        <v>1.1278195488721804E-2</v>
      </c>
      <c r="F23" s="117">
        <f t="shared" si="2"/>
        <v>0.21804511278195488</v>
      </c>
      <c r="G23" s="117">
        <f t="shared" si="2"/>
        <v>0.45112781954887216</v>
      </c>
      <c r="H23" s="117">
        <f t="shared" si="2"/>
        <v>0.24060150375939848</v>
      </c>
      <c r="I23" s="117">
        <f t="shared" si="2"/>
        <v>7.8947368421052627E-2</v>
      </c>
      <c r="J23" s="118">
        <f t="shared" si="1"/>
        <v>3.1578947368421053</v>
      </c>
      <c r="K23" s="26">
        <v>0</v>
      </c>
      <c r="L23" s="26">
        <v>3</v>
      </c>
      <c r="M23" s="26">
        <v>58</v>
      </c>
      <c r="N23" s="26">
        <v>120</v>
      </c>
      <c r="O23" s="26">
        <v>64</v>
      </c>
      <c r="P23" s="26">
        <v>21</v>
      </c>
    </row>
    <row r="24" spans="1:16" x14ac:dyDescent="0.3">
      <c r="A24" s="8" t="s">
        <v>117</v>
      </c>
      <c r="B24" s="8" t="s">
        <v>118</v>
      </c>
      <c r="C24" s="26" t="s">
        <v>515</v>
      </c>
      <c r="D24" s="117" t="e">
        <f t="shared" si="2"/>
        <v>#VALUE!</v>
      </c>
      <c r="E24" s="117" t="e">
        <f t="shared" si="2"/>
        <v>#VALUE!</v>
      </c>
      <c r="F24" s="117" t="e">
        <f t="shared" si="2"/>
        <v>#VALUE!</v>
      </c>
      <c r="G24" s="117" t="e">
        <f t="shared" si="2"/>
        <v>#VALUE!</v>
      </c>
      <c r="H24" s="117" t="e">
        <f t="shared" si="2"/>
        <v>#VALUE!</v>
      </c>
      <c r="I24" s="117" t="e">
        <f t="shared" si="2"/>
        <v>#VALUE!</v>
      </c>
      <c r="J24" s="118" t="e">
        <f t="shared" si="1"/>
        <v>#VALUE!</v>
      </c>
      <c r="K24" s="26" t="s">
        <v>515</v>
      </c>
      <c r="L24" s="26" t="s">
        <v>515</v>
      </c>
      <c r="M24" s="26" t="s">
        <v>515</v>
      </c>
      <c r="N24" s="26" t="s">
        <v>515</v>
      </c>
      <c r="O24" s="26" t="s">
        <v>515</v>
      </c>
      <c r="P24" s="26" t="s">
        <v>515</v>
      </c>
    </row>
    <row r="25" spans="1:16" x14ac:dyDescent="0.3">
      <c r="A25" s="8" t="s">
        <v>119</v>
      </c>
      <c r="B25" s="8" t="s">
        <v>120</v>
      </c>
      <c r="C25" s="26">
        <v>175</v>
      </c>
      <c r="D25" s="117">
        <f t="shared" si="2"/>
        <v>0</v>
      </c>
      <c r="E25" s="117">
        <f t="shared" si="2"/>
        <v>2.8571428571428571E-2</v>
      </c>
      <c r="F25" s="117">
        <f t="shared" si="2"/>
        <v>0.17142857142857143</v>
      </c>
      <c r="G25" s="117">
        <f t="shared" si="2"/>
        <v>0.41714285714285715</v>
      </c>
      <c r="H25" s="117">
        <f t="shared" si="2"/>
        <v>0.24</v>
      </c>
      <c r="I25" s="117">
        <f t="shared" si="2"/>
        <v>0.14285714285714285</v>
      </c>
      <c r="J25" s="118">
        <f t="shared" si="1"/>
        <v>3.2971428571428572</v>
      </c>
      <c r="K25" s="26">
        <v>0</v>
      </c>
      <c r="L25" s="26">
        <v>5</v>
      </c>
      <c r="M25" s="26">
        <v>30</v>
      </c>
      <c r="N25" s="26">
        <v>73</v>
      </c>
      <c r="O25" s="26">
        <v>42</v>
      </c>
      <c r="P25" s="26">
        <v>25</v>
      </c>
    </row>
    <row r="26" spans="1:16" x14ac:dyDescent="0.3">
      <c r="A26" s="8" t="s">
        <v>121</v>
      </c>
      <c r="B26" s="8" t="s">
        <v>122</v>
      </c>
      <c r="C26" s="26">
        <v>187</v>
      </c>
      <c r="D26" s="117">
        <f t="shared" si="2"/>
        <v>0</v>
      </c>
      <c r="E26" s="117">
        <f t="shared" si="2"/>
        <v>2.1390374331550801E-2</v>
      </c>
      <c r="F26" s="117">
        <f t="shared" si="2"/>
        <v>0.20855614973262032</v>
      </c>
      <c r="G26" s="117">
        <f t="shared" si="2"/>
        <v>0.36363636363636365</v>
      </c>
      <c r="H26" s="117">
        <f t="shared" si="2"/>
        <v>0.28342245989304815</v>
      </c>
      <c r="I26" s="117">
        <f t="shared" si="2"/>
        <v>0.12299465240641712</v>
      </c>
      <c r="J26" s="118">
        <f t="shared" si="1"/>
        <v>3.2780748663101602</v>
      </c>
      <c r="K26" s="26">
        <v>0</v>
      </c>
      <c r="L26" s="26">
        <v>4</v>
      </c>
      <c r="M26" s="26">
        <v>39</v>
      </c>
      <c r="N26" s="26">
        <v>68</v>
      </c>
      <c r="O26" s="26">
        <v>53</v>
      </c>
      <c r="P26" s="26">
        <v>23</v>
      </c>
    </row>
    <row r="27" spans="1:16" x14ac:dyDescent="0.3">
      <c r="A27" s="8" t="s">
        <v>125</v>
      </c>
      <c r="B27" s="8" t="s">
        <v>126</v>
      </c>
      <c r="C27" s="26" t="s">
        <v>515</v>
      </c>
      <c r="D27" s="117" t="e">
        <f t="shared" si="2"/>
        <v>#VALUE!</v>
      </c>
      <c r="E27" s="117" t="e">
        <f t="shared" si="2"/>
        <v>#VALUE!</v>
      </c>
      <c r="F27" s="117" t="e">
        <f t="shared" si="2"/>
        <v>#VALUE!</v>
      </c>
      <c r="G27" s="117" t="e">
        <f t="shared" si="2"/>
        <v>#VALUE!</v>
      </c>
      <c r="H27" s="117" t="e">
        <f t="shared" si="2"/>
        <v>#VALUE!</v>
      </c>
      <c r="I27" s="117" t="e">
        <f t="shared" si="2"/>
        <v>#VALUE!</v>
      </c>
      <c r="J27" s="118" t="e">
        <f t="shared" si="1"/>
        <v>#VALUE!</v>
      </c>
      <c r="K27" s="26" t="s">
        <v>515</v>
      </c>
      <c r="L27" s="26" t="s">
        <v>515</v>
      </c>
      <c r="M27" s="26" t="s">
        <v>515</v>
      </c>
      <c r="N27" s="26" t="s">
        <v>515</v>
      </c>
      <c r="O27" s="26" t="s">
        <v>515</v>
      </c>
      <c r="P27" s="26" t="s">
        <v>515</v>
      </c>
    </row>
    <row r="28" spans="1:16" x14ac:dyDescent="0.3">
      <c r="A28" s="8" t="s">
        <v>123</v>
      </c>
      <c r="B28" s="8" t="s">
        <v>124</v>
      </c>
      <c r="C28" s="26">
        <v>8085</v>
      </c>
      <c r="D28" s="117">
        <f t="shared" si="2"/>
        <v>1.2368583797155227E-3</v>
      </c>
      <c r="E28" s="117">
        <f t="shared" si="2"/>
        <v>0.11193568336425479</v>
      </c>
      <c r="F28" s="117">
        <f t="shared" si="2"/>
        <v>0.3022881880024737</v>
      </c>
      <c r="G28" s="117">
        <f t="shared" si="2"/>
        <v>0.40568954854669143</v>
      </c>
      <c r="H28" s="117">
        <f t="shared" si="2"/>
        <v>0.14879406307977736</v>
      </c>
      <c r="I28" s="117">
        <f t="shared" si="2"/>
        <v>3.0055658627087197E-2</v>
      </c>
      <c r="J28" s="118">
        <f t="shared" si="1"/>
        <v>2.679035250463822</v>
      </c>
      <c r="K28" s="26">
        <v>10</v>
      </c>
      <c r="L28" s="26">
        <v>905</v>
      </c>
      <c r="M28" s="26">
        <v>2444</v>
      </c>
      <c r="N28" s="26">
        <v>3280</v>
      </c>
      <c r="O28" s="26">
        <v>1203</v>
      </c>
      <c r="P28" s="26">
        <v>243</v>
      </c>
    </row>
    <row r="29" spans="1:16" x14ac:dyDescent="0.3">
      <c r="A29" s="8" t="s">
        <v>127</v>
      </c>
      <c r="B29" s="8" t="s">
        <v>128</v>
      </c>
      <c r="C29" s="26">
        <v>190</v>
      </c>
      <c r="D29" s="117">
        <f t="shared" si="2"/>
        <v>0</v>
      </c>
      <c r="E29" s="117">
        <f t="shared" si="2"/>
        <v>5.2631578947368418E-2</v>
      </c>
      <c r="F29" s="117">
        <f t="shared" si="2"/>
        <v>0.23684210526315788</v>
      </c>
      <c r="G29" s="117">
        <f t="shared" si="2"/>
        <v>0.4</v>
      </c>
      <c r="H29" s="117">
        <f t="shared" si="2"/>
        <v>0.18421052631578946</v>
      </c>
      <c r="I29" s="117">
        <f t="shared" si="2"/>
        <v>0.12631578947368421</v>
      </c>
      <c r="J29" s="118">
        <f t="shared" si="1"/>
        <v>3.094736842105263</v>
      </c>
      <c r="K29" s="26">
        <v>0</v>
      </c>
      <c r="L29" s="26">
        <v>10</v>
      </c>
      <c r="M29" s="26">
        <v>45</v>
      </c>
      <c r="N29" s="26">
        <v>76</v>
      </c>
      <c r="O29" s="26">
        <v>35</v>
      </c>
      <c r="P29" s="26">
        <v>24</v>
      </c>
    </row>
    <row r="30" spans="1:16" x14ac:dyDescent="0.3">
      <c r="A30" s="8" t="s">
        <v>129</v>
      </c>
      <c r="B30" s="8" t="s">
        <v>130</v>
      </c>
      <c r="C30" s="26">
        <v>111</v>
      </c>
      <c r="D30" s="117">
        <f t="shared" si="2"/>
        <v>0</v>
      </c>
      <c r="E30" s="117">
        <f t="shared" si="2"/>
        <v>3.6036036036036036E-2</v>
      </c>
      <c r="F30" s="117">
        <f t="shared" si="2"/>
        <v>0.1891891891891892</v>
      </c>
      <c r="G30" s="117">
        <f t="shared" si="2"/>
        <v>0.45945945945945948</v>
      </c>
      <c r="H30" s="117">
        <f t="shared" si="2"/>
        <v>0.22522522522522523</v>
      </c>
      <c r="I30" s="117">
        <f t="shared" si="2"/>
        <v>9.0090090090090086E-2</v>
      </c>
      <c r="J30" s="118">
        <f t="shared" si="1"/>
        <v>3.144144144144144</v>
      </c>
      <c r="K30" s="26">
        <v>0</v>
      </c>
      <c r="L30" s="26">
        <v>4</v>
      </c>
      <c r="M30" s="26">
        <v>21</v>
      </c>
      <c r="N30" s="26">
        <v>51</v>
      </c>
      <c r="O30" s="26">
        <v>25</v>
      </c>
      <c r="P30" s="26">
        <v>10</v>
      </c>
    </row>
    <row r="31" spans="1:16" x14ac:dyDescent="0.3">
      <c r="A31" s="8" t="s">
        <v>131</v>
      </c>
      <c r="B31" s="8" t="s">
        <v>132</v>
      </c>
      <c r="C31" s="26">
        <v>176</v>
      </c>
      <c r="D31" s="117">
        <f t="shared" si="2"/>
        <v>0</v>
      </c>
      <c r="E31" s="117">
        <f t="shared" si="2"/>
        <v>5.681818181818182E-3</v>
      </c>
      <c r="F31" s="117">
        <f t="shared" si="2"/>
        <v>0.28409090909090912</v>
      </c>
      <c r="G31" s="117">
        <f t="shared" si="2"/>
        <v>0.46022727272727271</v>
      </c>
      <c r="H31" s="117">
        <f t="shared" si="2"/>
        <v>0.19318181818181818</v>
      </c>
      <c r="I31" s="117">
        <f t="shared" si="2"/>
        <v>5.6818181818181816E-2</v>
      </c>
      <c r="J31" s="118">
        <f t="shared" si="1"/>
        <v>3.0113636363636362</v>
      </c>
      <c r="K31" s="26">
        <v>0</v>
      </c>
      <c r="L31" s="26">
        <v>1</v>
      </c>
      <c r="M31" s="26">
        <v>50</v>
      </c>
      <c r="N31" s="26">
        <v>81</v>
      </c>
      <c r="O31" s="26">
        <v>34</v>
      </c>
      <c r="P31" s="26">
        <v>10</v>
      </c>
    </row>
    <row r="32" spans="1:16" x14ac:dyDescent="0.3">
      <c r="A32" s="8" t="s">
        <v>133</v>
      </c>
      <c r="B32" s="8" t="s">
        <v>134</v>
      </c>
      <c r="C32" s="26">
        <v>125</v>
      </c>
      <c r="D32" s="117">
        <f t="shared" si="2"/>
        <v>0</v>
      </c>
      <c r="E32" s="117">
        <f t="shared" si="2"/>
        <v>3.2000000000000001E-2</v>
      </c>
      <c r="F32" s="117">
        <f t="shared" si="2"/>
        <v>0.16800000000000001</v>
      </c>
      <c r="G32" s="117">
        <f t="shared" si="2"/>
        <v>0.52800000000000002</v>
      </c>
      <c r="H32" s="117">
        <f t="shared" si="2"/>
        <v>0.216</v>
      </c>
      <c r="I32" s="117">
        <f t="shared" si="2"/>
        <v>5.6000000000000001E-2</v>
      </c>
      <c r="J32" s="118">
        <f t="shared" si="1"/>
        <v>3.0960000000000001</v>
      </c>
      <c r="K32" s="26">
        <v>0</v>
      </c>
      <c r="L32" s="26">
        <v>4</v>
      </c>
      <c r="M32" s="26">
        <v>21</v>
      </c>
      <c r="N32" s="26">
        <v>66</v>
      </c>
      <c r="O32" s="26">
        <v>27</v>
      </c>
      <c r="P32" s="26">
        <v>7</v>
      </c>
    </row>
    <row r="33" spans="1:16" x14ac:dyDescent="0.3">
      <c r="A33" s="8" t="s">
        <v>135</v>
      </c>
      <c r="B33" s="8" t="s">
        <v>136</v>
      </c>
      <c r="C33" s="26">
        <v>187</v>
      </c>
      <c r="D33" s="117">
        <f t="shared" si="2"/>
        <v>5.3475935828877002E-3</v>
      </c>
      <c r="E33" s="117">
        <f t="shared" si="2"/>
        <v>2.1390374331550801E-2</v>
      </c>
      <c r="F33" s="117">
        <f t="shared" si="2"/>
        <v>0.30481283422459893</v>
      </c>
      <c r="G33" s="117">
        <f t="shared" si="2"/>
        <v>0.42780748663101603</v>
      </c>
      <c r="H33" s="117">
        <f t="shared" si="2"/>
        <v>0.17112299465240641</v>
      </c>
      <c r="I33" s="117">
        <f t="shared" si="2"/>
        <v>6.9518716577540107E-2</v>
      </c>
      <c r="J33" s="118">
        <f t="shared" si="1"/>
        <v>2.9465240641711228</v>
      </c>
      <c r="K33" s="26">
        <v>1</v>
      </c>
      <c r="L33" s="26">
        <v>4</v>
      </c>
      <c r="M33" s="26">
        <v>57</v>
      </c>
      <c r="N33" s="26">
        <v>80</v>
      </c>
      <c r="O33" s="26">
        <v>32</v>
      </c>
      <c r="P33" s="26">
        <v>13</v>
      </c>
    </row>
    <row r="34" spans="1:16" x14ac:dyDescent="0.3">
      <c r="A34" s="8" t="s">
        <v>137</v>
      </c>
      <c r="B34" s="8" t="s">
        <v>138</v>
      </c>
      <c r="C34" s="26">
        <v>402</v>
      </c>
      <c r="D34" s="117">
        <f t="shared" si="2"/>
        <v>0</v>
      </c>
      <c r="E34" s="117">
        <f t="shared" si="2"/>
        <v>4.228855721393035E-2</v>
      </c>
      <c r="F34" s="117">
        <f t="shared" si="2"/>
        <v>0.21641791044776118</v>
      </c>
      <c r="G34" s="117">
        <f t="shared" si="2"/>
        <v>0.38805970149253732</v>
      </c>
      <c r="H34" s="117">
        <f t="shared" si="2"/>
        <v>0.24129353233830847</v>
      </c>
      <c r="I34" s="117">
        <f t="shared" si="2"/>
        <v>0.11194029850746269</v>
      </c>
      <c r="J34" s="118">
        <f t="shared" si="1"/>
        <v>3.1641791044776117</v>
      </c>
      <c r="K34" s="26">
        <v>0</v>
      </c>
      <c r="L34" s="26">
        <v>17</v>
      </c>
      <c r="M34" s="26">
        <v>87</v>
      </c>
      <c r="N34" s="26">
        <v>156</v>
      </c>
      <c r="O34" s="26">
        <v>97</v>
      </c>
      <c r="P34" s="26">
        <v>45</v>
      </c>
    </row>
    <row r="35" spans="1:16" x14ac:dyDescent="0.3">
      <c r="A35" s="8" t="s">
        <v>139</v>
      </c>
      <c r="B35" s="8" t="s">
        <v>140</v>
      </c>
      <c r="C35" s="26">
        <v>268</v>
      </c>
      <c r="D35" s="117">
        <f t="shared" si="2"/>
        <v>0</v>
      </c>
      <c r="E35" s="117">
        <f t="shared" si="2"/>
        <v>3.7313432835820892E-2</v>
      </c>
      <c r="F35" s="117">
        <f t="shared" si="2"/>
        <v>0.20522388059701493</v>
      </c>
      <c r="G35" s="117">
        <f t="shared" si="2"/>
        <v>0.39925373134328357</v>
      </c>
      <c r="H35" s="117">
        <f t="shared" si="2"/>
        <v>0.25</v>
      </c>
      <c r="I35" s="117">
        <f t="shared" si="2"/>
        <v>0.10820895522388059</v>
      </c>
      <c r="J35" s="118">
        <f t="shared" si="1"/>
        <v>3.1865671641791047</v>
      </c>
      <c r="K35" s="26">
        <v>0</v>
      </c>
      <c r="L35" s="26">
        <v>10</v>
      </c>
      <c r="M35" s="26">
        <v>55</v>
      </c>
      <c r="N35" s="26">
        <v>107</v>
      </c>
      <c r="O35" s="26">
        <v>67</v>
      </c>
      <c r="P35" s="26">
        <v>29</v>
      </c>
    </row>
    <row r="36" spans="1:16" x14ac:dyDescent="0.3">
      <c r="A36" s="8" t="s">
        <v>141</v>
      </c>
      <c r="B36" s="8" t="s">
        <v>142</v>
      </c>
      <c r="C36" s="26" t="s">
        <v>515</v>
      </c>
      <c r="D36" s="117" t="e">
        <f t="shared" si="2"/>
        <v>#VALUE!</v>
      </c>
      <c r="E36" s="117" t="e">
        <f t="shared" si="2"/>
        <v>#VALUE!</v>
      </c>
      <c r="F36" s="117" t="e">
        <f t="shared" si="2"/>
        <v>#VALUE!</v>
      </c>
      <c r="G36" s="117" t="e">
        <f t="shared" si="2"/>
        <v>#VALUE!</v>
      </c>
      <c r="H36" s="117" t="e">
        <f t="shared" si="2"/>
        <v>#VALUE!</v>
      </c>
      <c r="I36" s="117" t="e">
        <f t="shared" si="2"/>
        <v>#VALUE!</v>
      </c>
      <c r="J36" s="118" t="e">
        <f t="shared" si="1"/>
        <v>#VALUE!</v>
      </c>
      <c r="K36" s="26" t="s">
        <v>515</v>
      </c>
      <c r="L36" s="26" t="s">
        <v>515</v>
      </c>
      <c r="M36" s="26" t="s">
        <v>515</v>
      </c>
      <c r="N36" s="26" t="s">
        <v>515</v>
      </c>
      <c r="O36" s="26" t="s">
        <v>515</v>
      </c>
      <c r="P36" s="26" t="s">
        <v>515</v>
      </c>
    </row>
    <row r="37" spans="1:16" x14ac:dyDescent="0.3">
      <c r="A37" s="8" t="s">
        <v>143</v>
      </c>
      <c r="B37" s="8" t="s">
        <v>144</v>
      </c>
      <c r="C37" s="26">
        <v>159</v>
      </c>
      <c r="D37" s="117">
        <f t="shared" si="2"/>
        <v>0</v>
      </c>
      <c r="E37" s="117">
        <f t="shared" si="2"/>
        <v>1.8867924528301886E-2</v>
      </c>
      <c r="F37" s="117">
        <f t="shared" si="2"/>
        <v>0.20754716981132076</v>
      </c>
      <c r="G37" s="117">
        <f t="shared" si="2"/>
        <v>0.5220125786163522</v>
      </c>
      <c r="H37" s="117">
        <f t="shared" si="2"/>
        <v>0.20754716981132076</v>
      </c>
      <c r="I37" s="117">
        <f t="shared" si="2"/>
        <v>4.40251572327044E-2</v>
      </c>
      <c r="J37" s="118">
        <f t="shared" si="1"/>
        <v>3.050314465408805</v>
      </c>
      <c r="K37" s="26">
        <v>0</v>
      </c>
      <c r="L37" s="26">
        <v>3</v>
      </c>
      <c r="M37" s="26">
        <v>33</v>
      </c>
      <c r="N37" s="26">
        <v>83</v>
      </c>
      <c r="O37" s="26">
        <v>33</v>
      </c>
      <c r="P37" s="26">
        <v>7</v>
      </c>
    </row>
    <row r="38" spans="1:16" x14ac:dyDescent="0.3">
      <c r="A38" s="8" t="s">
        <v>145</v>
      </c>
      <c r="B38" s="8" t="s">
        <v>146</v>
      </c>
      <c r="C38" s="26">
        <v>188</v>
      </c>
      <c r="D38" s="117">
        <f t="shared" si="2"/>
        <v>0</v>
      </c>
      <c r="E38" s="117">
        <f t="shared" si="2"/>
        <v>3.7234042553191488E-2</v>
      </c>
      <c r="F38" s="117">
        <f t="shared" si="2"/>
        <v>0.23404255319148937</v>
      </c>
      <c r="G38" s="117">
        <f t="shared" si="2"/>
        <v>0.47872340425531917</v>
      </c>
      <c r="H38" s="117">
        <f t="shared" si="2"/>
        <v>0.14893617021276595</v>
      </c>
      <c r="I38" s="117">
        <f t="shared" si="2"/>
        <v>0.10106382978723404</v>
      </c>
      <c r="J38" s="118">
        <f t="shared" si="1"/>
        <v>3.0425531914893615</v>
      </c>
      <c r="K38" s="26">
        <v>0</v>
      </c>
      <c r="L38" s="26">
        <v>7</v>
      </c>
      <c r="M38" s="26">
        <v>44</v>
      </c>
      <c r="N38" s="26">
        <v>90</v>
      </c>
      <c r="O38" s="26">
        <v>28</v>
      </c>
      <c r="P38" s="26">
        <v>19</v>
      </c>
    </row>
    <row r="39" spans="1:16" x14ac:dyDescent="0.3">
      <c r="A39" s="8" t="s">
        <v>147</v>
      </c>
      <c r="B39" s="8" t="s">
        <v>148</v>
      </c>
      <c r="C39" s="26">
        <v>143</v>
      </c>
      <c r="D39" s="117">
        <f t="shared" si="2"/>
        <v>0</v>
      </c>
      <c r="E39" s="117">
        <f t="shared" si="2"/>
        <v>3.4965034965034968E-2</v>
      </c>
      <c r="F39" s="117">
        <f t="shared" si="2"/>
        <v>0.16083916083916083</v>
      </c>
      <c r="G39" s="117">
        <f t="shared" si="2"/>
        <v>0.52447552447552448</v>
      </c>
      <c r="H39" s="117">
        <f t="shared" si="2"/>
        <v>0.14685314685314685</v>
      </c>
      <c r="I39" s="117">
        <f t="shared" si="2"/>
        <v>0.13286713286713286</v>
      </c>
      <c r="J39" s="118">
        <f t="shared" si="1"/>
        <v>3.1818181818181817</v>
      </c>
      <c r="K39" s="26">
        <v>0</v>
      </c>
      <c r="L39" s="26">
        <v>5</v>
      </c>
      <c r="M39" s="26">
        <v>23</v>
      </c>
      <c r="N39" s="26">
        <v>75</v>
      </c>
      <c r="O39" s="26">
        <v>21</v>
      </c>
      <c r="P39" s="26">
        <v>19</v>
      </c>
    </row>
    <row r="40" spans="1:16" x14ac:dyDescent="0.3">
      <c r="A40" s="8" t="s">
        <v>149</v>
      </c>
      <c r="B40" s="8" t="s">
        <v>150</v>
      </c>
      <c r="C40" s="26">
        <v>470</v>
      </c>
      <c r="D40" s="117">
        <f t="shared" si="2"/>
        <v>2.1276595744680851E-3</v>
      </c>
      <c r="E40" s="117">
        <f t="shared" si="2"/>
        <v>1.0638297872340425E-2</v>
      </c>
      <c r="F40" s="117">
        <f t="shared" si="2"/>
        <v>0.2148936170212766</v>
      </c>
      <c r="G40" s="117">
        <f t="shared" si="2"/>
        <v>0.46170212765957447</v>
      </c>
      <c r="H40" s="117">
        <f t="shared" si="2"/>
        <v>0.2276595744680851</v>
      </c>
      <c r="I40" s="117">
        <f t="shared" si="2"/>
        <v>8.2978723404255314E-2</v>
      </c>
      <c r="J40" s="118">
        <f t="shared" si="1"/>
        <v>3.1510638297872342</v>
      </c>
      <c r="K40" s="26">
        <v>1</v>
      </c>
      <c r="L40" s="26">
        <v>5</v>
      </c>
      <c r="M40" s="26">
        <v>101</v>
      </c>
      <c r="N40" s="26">
        <v>217</v>
      </c>
      <c r="O40" s="26">
        <v>107</v>
      </c>
      <c r="P40" s="26">
        <v>39</v>
      </c>
    </row>
    <row r="41" spans="1:16" x14ac:dyDescent="0.3">
      <c r="A41" s="8" t="s">
        <v>151</v>
      </c>
      <c r="B41" s="8" t="s">
        <v>152</v>
      </c>
      <c r="C41" s="26">
        <v>459</v>
      </c>
      <c r="D41" s="117">
        <f t="shared" si="2"/>
        <v>0</v>
      </c>
      <c r="E41" s="117">
        <f t="shared" si="2"/>
        <v>6.3180827886710242E-2</v>
      </c>
      <c r="F41" s="117">
        <f t="shared" si="2"/>
        <v>0.28758169934640521</v>
      </c>
      <c r="G41" s="117">
        <f t="shared" si="2"/>
        <v>0.3877995642701525</v>
      </c>
      <c r="H41" s="117">
        <f t="shared" si="2"/>
        <v>0.20915032679738563</v>
      </c>
      <c r="I41" s="117">
        <f t="shared" si="2"/>
        <v>5.2287581699346407E-2</v>
      </c>
      <c r="J41" s="118">
        <f t="shared" si="1"/>
        <v>2.8997821350762529</v>
      </c>
      <c r="K41" s="26">
        <v>0</v>
      </c>
      <c r="L41" s="26">
        <v>29</v>
      </c>
      <c r="M41" s="26">
        <v>132</v>
      </c>
      <c r="N41" s="26">
        <v>178</v>
      </c>
      <c r="O41" s="26">
        <v>96</v>
      </c>
      <c r="P41" s="26">
        <v>24</v>
      </c>
    </row>
    <row r="42" spans="1:16" x14ac:dyDescent="0.3">
      <c r="A42" s="8" t="s">
        <v>153</v>
      </c>
      <c r="B42" s="8" t="s">
        <v>154</v>
      </c>
      <c r="C42" s="26">
        <v>246</v>
      </c>
      <c r="D42" s="117">
        <f t="shared" si="2"/>
        <v>0</v>
      </c>
      <c r="E42" s="117">
        <f t="shared" si="2"/>
        <v>3.6585365853658534E-2</v>
      </c>
      <c r="F42" s="117">
        <f t="shared" si="2"/>
        <v>0.1951219512195122</v>
      </c>
      <c r="G42" s="117">
        <f t="shared" si="2"/>
        <v>0.491869918699187</v>
      </c>
      <c r="H42" s="117">
        <f t="shared" si="2"/>
        <v>0.21951219512195122</v>
      </c>
      <c r="I42" s="117">
        <f t="shared" si="2"/>
        <v>5.6910569105691054E-2</v>
      </c>
      <c r="J42" s="118">
        <f t="shared" si="1"/>
        <v>3.065040650406504</v>
      </c>
      <c r="K42" s="26">
        <v>0</v>
      </c>
      <c r="L42" s="26">
        <v>9</v>
      </c>
      <c r="M42" s="26">
        <v>48</v>
      </c>
      <c r="N42" s="26">
        <v>121</v>
      </c>
      <c r="O42" s="26">
        <v>54</v>
      </c>
      <c r="P42" s="26">
        <v>14</v>
      </c>
    </row>
    <row r="43" spans="1:16" x14ac:dyDescent="0.3">
      <c r="A43" s="8" t="s">
        <v>155</v>
      </c>
      <c r="B43" s="8" t="s">
        <v>156</v>
      </c>
      <c r="C43" s="26">
        <v>110</v>
      </c>
      <c r="D43" s="117">
        <f t="shared" si="2"/>
        <v>0</v>
      </c>
      <c r="E43" s="117">
        <f t="shared" si="2"/>
        <v>5.4545454545454543E-2</v>
      </c>
      <c r="F43" s="117">
        <f t="shared" si="2"/>
        <v>0.27272727272727271</v>
      </c>
      <c r="G43" s="117">
        <f t="shared" si="2"/>
        <v>0.4</v>
      </c>
      <c r="H43" s="117">
        <f t="shared" si="2"/>
        <v>0.20909090909090908</v>
      </c>
      <c r="I43" s="117">
        <f t="shared" si="2"/>
        <v>6.363636363636363E-2</v>
      </c>
      <c r="J43" s="118">
        <f t="shared" si="1"/>
        <v>2.9545454545454546</v>
      </c>
      <c r="K43" s="26">
        <v>0</v>
      </c>
      <c r="L43" s="26">
        <v>6</v>
      </c>
      <c r="M43" s="26">
        <v>30</v>
      </c>
      <c r="N43" s="26">
        <v>44</v>
      </c>
      <c r="O43" s="26">
        <v>23</v>
      </c>
      <c r="P43" s="26">
        <v>7</v>
      </c>
    </row>
    <row r="44" spans="1:16" x14ac:dyDescent="0.3">
      <c r="A44" s="8" t="s">
        <v>157</v>
      </c>
      <c r="B44" s="8" t="s">
        <v>158</v>
      </c>
      <c r="C44" s="26">
        <v>107</v>
      </c>
      <c r="D44" s="117">
        <f t="shared" si="2"/>
        <v>0</v>
      </c>
      <c r="E44" s="117">
        <f t="shared" si="2"/>
        <v>9.3457943925233638E-3</v>
      </c>
      <c r="F44" s="117">
        <f t="shared" si="2"/>
        <v>0.16822429906542055</v>
      </c>
      <c r="G44" s="117">
        <f t="shared" si="2"/>
        <v>0.38317757009345793</v>
      </c>
      <c r="H44" s="117">
        <f t="shared" si="2"/>
        <v>0.29906542056074764</v>
      </c>
      <c r="I44" s="117">
        <f t="shared" si="2"/>
        <v>0.14018691588785046</v>
      </c>
      <c r="J44" s="118">
        <f t="shared" si="1"/>
        <v>3.3925233644859811</v>
      </c>
      <c r="K44" s="26">
        <v>0</v>
      </c>
      <c r="L44" s="26">
        <v>1</v>
      </c>
      <c r="M44" s="26">
        <v>18</v>
      </c>
      <c r="N44" s="26">
        <v>41</v>
      </c>
      <c r="O44" s="26">
        <v>32</v>
      </c>
      <c r="P44" s="26">
        <v>15</v>
      </c>
    </row>
    <row r="45" spans="1:16" x14ac:dyDescent="0.3">
      <c r="A45" s="8" t="s">
        <v>159</v>
      </c>
      <c r="B45" s="8" t="s">
        <v>160</v>
      </c>
      <c r="C45" s="26">
        <v>941</v>
      </c>
      <c r="D45" s="117">
        <f t="shared" si="2"/>
        <v>1.0626992561105207E-3</v>
      </c>
      <c r="E45" s="117">
        <f t="shared" si="2"/>
        <v>7.3326248671625932E-2</v>
      </c>
      <c r="F45" s="117">
        <f t="shared" si="2"/>
        <v>0.31030818278427202</v>
      </c>
      <c r="G45" s="117">
        <f t="shared" si="2"/>
        <v>0.3942614240170032</v>
      </c>
      <c r="H45" s="117">
        <f t="shared" si="2"/>
        <v>0.18065887353878851</v>
      </c>
      <c r="I45" s="117">
        <f t="shared" si="2"/>
        <v>4.0382571732199786E-2</v>
      </c>
      <c r="J45" s="118">
        <f t="shared" si="1"/>
        <v>2.8012752391073326</v>
      </c>
      <c r="K45" s="26">
        <v>1</v>
      </c>
      <c r="L45" s="26">
        <v>69</v>
      </c>
      <c r="M45" s="26">
        <v>292</v>
      </c>
      <c r="N45" s="26">
        <v>371</v>
      </c>
      <c r="O45" s="26">
        <v>170</v>
      </c>
      <c r="P45" s="26">
        <v>38</v>
      </c>
    </row>
    <row r="46" spans="1:16" x14ac:dyDescent="0.3">
      <c r="A46" s="8" t="s">
        <v>161</v>
      </c>
      <c r="B46" s="8" t="s">
        <v>162</v>
      </c>
      <c r="C46" s="26">
        <v>98</v>
      </c>
      <c r="D46" s="117">
        <f t="shared" si="2"/>
        <v>0</v>
      </c>
      <c r="E46" s="117">
        <f t="shared" si="2"/>
        <v>0</v>
      </c>
      <c r="F46" s="117">
        <f t="shared" si="2"/>
        <v>0.23469387755102042</v>
      </c>
      <c r="G46" s="117">
        <f t="shared" si="2"/>
        <v>0.45918367346938777</v>
      </c>
      <c r="H46" s="117">
        <f t="shared" si="2"/>
        <v>0.21428571428571427</v>
      </c>
      <c r="I46" s="117">
        <f t="shared" si="2"/>
        <v>9.1836734693877556E-2</v>
      </c>
      <c r="J46" s="118">
        <f t="shared" si="1"/>
        <v>3.1632653061224492</v>
      </c>
      <c r="K46" s="26">
        <v>0</v>
      </c>
      <c r="L46" s="26">
        <v>0</v>
      </c>
      <c r="M46" s="26">
        <v>23</v>
      </c>
      <c r="N46" s="26">
        <v>45</v>
      </c>
      <c r="O46" s="26">
        <v>21</v>
      </c>
      <c r="P46" s="26">
        <v>9</v>
      </c>
    </row>
    <row r="47" spans="1:16" x14ac:dyDescent="0.3">
      <c r="A47" s="8" t="s">
        <v>163</v>
      </c>
      <c r="B47" s="8" t="s">
        <v>164</v>
      </c>
      <c r="C47" s="26">
        <v>291</v>
      </c>
      <c r="D47" s="117">
        <f t="shared" si="2"/>
        <v>3.4364261168384879E-3</v>
      </c>
      <c r="E47" s="117">
        <f t="shared" si="2"/>
        <v>2.4054982817869417E-2</v>
      </c>
      <c r="F47" s="117">
        <f t="shared" si="2"/>
        <v>0.31958762886597936</v>
      </c>
      <c r="G47" s="117">
        <f t="shared" si="2"/>
        <v>0.44673539518900346</v>
      </c>
      <c r="H47" s="117">
        <f t="shared" si="2"/>
        <v>0.13402061855670103</v>
      </c>
      <c r="I47" s="117">
        <f t="shared" si="2"/>
        <v>7.2164948453608241E-2</v>
      </c>
      <c r="J47" s="118">
        <f t="shared" si="1"/>
        <v>2.9003436426116838</v>
      </c>
      <c r="K47" s="26">
        <v>1</v>
      </c>
      <c r="L47" s="26">
        <v>7</v>
      </c>
      <c r="M47" s="26">
        <v>93</v>
      </c>
      <c r="N47" s="26">
        <v>130</v>
      </c>
      <c r="O47" s="26">
        <v>39</v>
      </c>
      <c r="P47" s="26">
        <v>21</v>
      </c>
    </row>
    <row r="48" spans="1:16" x14ac:dyDescent="0.3">
      <c r="A48" s="8" t="s">
        <v>165</v>
      </c>
      <c r="B48" s="8" t="s">
        <v>166</v>
      </c>
      <c r="C48" s="26">
        <v>259</v>
      </c>
      <c r="D48" s="117">
        <f t="shared" si="2"/>
        <v>0</v>
      </c>
      <c r="E48" s="117">
        <f t="shared" si="2"/>
        <v>1.9305019305019305E-2</v>
      </c>
      <c r="F48" s="117">
        <f t="shared" si="2"/>
        <v>0.15830115830115829</v>
      </c>
      <c r="G48" s="117">
        <f t="shared" si="2"/>
        <v>0.47104247104247104</v>
      </c>
      <c r="H48" s="117">
        <f t="shared" si="2"/>
        <v>0.25868725868725867</v>
      </c>
      <c r="I48" s="117">
        <f t="shared" si="2"/>
        <v>9.2664092664092659E-2</v>
      </c>
      <c r="J48" s="118">
        <f t="shared" si="1"/>
        <v>3.2471042471042471</v>
      </c>
      <c r="K48" s="26">
        <v>0</v>
      </c>
      <c r="L48" s="26">
        <v>5</v>
      </c>
      <c r="M48" s="26">
        <v>41</v>
      </c>
      <c r="N48" s="26">
        <v>122</v>
      </c>
      <c r="O48" s="26">
        <v>67</v>
      </c>
      <c r="P48" s="26">
        <v>24</v>
      </c>
    </row>
    <row r="49" spans="1:16" x14ac:dyDescent="0.3">
      <c r="A49" s="8" t="s">
        <v>167</v>
      </c>
      <c r="B49" s="8" t="s">
        <v>168</v>
      </c>
      <c r="C49" s="26">
        <v>101</v>
      </c>
      <c r="D49" s="117">
        <f t="shared" si="2"/>
        <v>0</v>
      </c>
      <c r="E49" s="117">
        <f t="shared" si="2"/>
        <v>1.9801980198019802E-2</v>
      </c>
      <c r="F49" s="117">
        <f t="shared" si="2"/>
        <v>0.18811881188118812</v>
      </c>
      <c r="G49" s="117">
        <f t="shared" si="2"/>
        <v>0.30693069306930693</v>
      </c>
      <c r="H49" s="117">
        <f t="shared" si="2"/>
        <v>0.32673267326732675</v>
      </c>
      <c r="I49" s="117">
        <f t="shared" si="2"/>
        <v>0.15841584158415842</v>
      </c>
      <c r="J49" s="118">
        <f t="shared" si="1"/>
        <v>3.4158415841584158</v>
      </c>
      <c r="K49" s="26">
        <v>0</v>
      </c>
      <c r="L49" s="26">
        <v>2</v>
      </c>
      <c r="M49" s="26">
        <v>19</v>
      </c>
      <c r="N49" s="26">
        <v>31</v>
      </c>
      <c r="O49" s="26">
        <v>33</v>
      </c>
      <c r="P49" s="26">
        <v>16</v>
      </c>
    </row>
    <row r="50" spans="1:16" x14ac:dyDescent="0.3">
      <c r="A50" s="8" t="s">
        <v>169</v>
      </c>
      <c r="B50" s="8" t="s">
        <v>170</v>
      </c>
      <c r="C50" s="26">
        <v>211</v>
      </c>
      <c r="D50" s="117">
        <f t="shared" si="2"/>
        <v>0</v>
      </c>
      <c r="E50" s="117">
        <f t="shared" si="2"/>
        <v>3.3175355450236969E-2</v>
      </c>
      <c r="F50" s="117">
        <f t="shared" si="2"/>
        <v>0.26540284360189575</v>
      </c>
      <c r="G50" s="117">
        <f t="shared" si="2"/>
        <v>0.41232227488151657</v>
      </c>
      <c r="H50" s="117">
        <f t="shared" si="2"/>
        <v>0.22274881516587677</v>
      </c>
      <c r="I50" s="117">
        <f t="shared" si="2"/>
        <v>6.6350710900473939E-2</v>
      </c>
      <c r="J50" s="118">
        <f t="shared" si="1"/>
        <v>3.0236966824644549</v>
      </c>
      <c r="K50" s="26">
        <v>0</v>
      </c>
      <c r="L50" s="26">
        <v>7</v>
      </c>
      <c r="M50" s="26">
        <v>56</v>
      </c>
      <c r="N50" s="26">
        <v>87</v>
      </c>
      <c r="O50" s="26">
        <v>47</v>
      </c>
      <c r="P50" s="26">
        <v>14</v>
      </c>
    </row>
    <row r="51" spans="1:16" x14ac:dyDescent="0.3">
      <c r="A51" s="8" t="s">
        <v>171</v>
      </c>
      <c r="B51" s="8" t="s">
        <v>172</v>
      </c>
      <c r="C51" s="26">
        <v>53</v>
      </c>
      <c r="D51" s="117">
        <f t="shared" si="2"/>
        <v>0</v>
      </c>
      <c r="E51" s="117">
        <f t="shared" si="2"/>
        <v>5.6603773584905662E-2</v>
      </c>
      <c r="F51" s="117">
        <f t="shared" si="2"/>
        <v>0.11320754716981132</v>
      </c>
      <c r="G51" s="117">
        <f t="shared" si="2"/>
        <v>0.37735849056603776</v>
      </c>
      <c r="H51" s="117">
        <f t="shared" si="2"/>
        <v>0.32075471698113206</v>
      </c>
      <c r="I51" s="117">
        <f t="shared" si="2"/>
        <v>0.13207547169811321</v>
      </c>
      <c r="J51" s="118">
        <f t="shared" si="1"/>
        <v>3.358490566037736</v>
      </c>
      <c r="K51" s="26">
        <v>0</v>
      </c>
      <c r="L51" s="26">
        <v>3</v>
      </c>
      <c r="M51" s="26">
        <v>6</v>
      </c>
      <c r="N51" s="26">
        <v>20</v>
      </c>
      <c r="O51" s="26">
        <v>17</v>
      </c>
      <c r="P51" s="26">
        <v>7</v>
      </c>
    </row>
    <row r="52" spans="1:16" x14ac:dyDescent="0.3">
      <c r="A52" s="8" t="s">
        <v>173</v>
      </c>
      <c r="B52" s="8" t="s">
        <v>174</v>
      </c>
      <c r="C52" s="26">
        <v>134</v>
      </c>
      <c r="D52" s="117">
        <f t="shared" si="2"/>
        <v>0</v>
      </c>
      <c r="E52" s="117">
        <f t="shared" si="2"/>
        <v>1.4925373134328358E-2</v>
      </c>
      <c r="F52" s="117">
        <f t="shared" si="2"/>
        <v>0.21641791044776118</v>
      </c>
      <c r="G52" s="117">
        <f t="shared" si="2"/>
        <v>0.47761194029850745</v>
      </c>
      <c r="H52" s="117">
        <f t="shared" si="2"/>
        <v>0.22388059701492538</v>
      </c>
      <c r="I52" s="117">
        <f t="shared" si="2"/>
        <v>6.7164179104477612E-2</v>
      </c>
      <c r="J52" s="118">
        <f t="shared" si="1"/>
        <v>3.1119402985074629</v>
      </c>
      <c r="K52" s="26">
        <v>0</v>
      </c>
      <c r="L52" s="26">
        <v>2</v>
      </c>
      <c r="M52" s="26">
        <v>29</v>
      </c>
      <c r="N52" s="26">
        <v>64</v>
      </c>
      <c r="O52" s="26">
        <v>30</v>
      </c>
      <c r="P52" s="26">
        <v>9</v>
      </c>
    </row>
    <row r="53" spans="1:16" x14ac:dyDescent="0.3">
      <c r="A53" s="8" t="s">
        <v>175</v>
      </c>
      <c r="B53" s="8" t="s">
        <v>176</v>
      </c>
      <c r="C53" s="26" t="s">
        <v>515</v>
      </c>
      <c r="D53" s="117" t="e">
        <f t="shared" si="2"/>
        <v>#VALUE!</v>
      </c>
      <c r="E53" s="117" t="e">
        <f t="shared" si="2"/>
        <v>#VALUE!</v>
      </c>
      <c r="F53" s="117" t="e">
        <f t="shared" si="2"/>
        <v>#VALUE!</v>
      </c>
      <c r="G53" s="117" t="e">
        <f t="shared" si="2"/>
        <v>#VALUE!</v>
      </c>
      <c r="H53" s="117" t="e">
        <f t="shared" si="2"/>
        <v>#VALUE!</v>
      </c>
      <c r="I53" s="117" t="e">
        <f t="shared" si="2"/>
        <v>#VALUE!</v>
      </c>
      <c r="J53" s="118" t="e">
        <f t="shared" si="1"/>
        <v>#VALUE!</v>
      </c>
      <c r="K53" s="26" t="s">
        <v>515</v>
      </c>
      <c r="L53" s="26" t="s">
        <v>515</v>
      </c>
      <c r="M53" s="26" t="s">
        <v>515</v>
      </c>
      <c r="N53" s="26" t="s">
        <v>515</v>
      </c>
      <c r="O53" s="26" t="s">
        <v>515</v>
      </c>
      <c r="P53" s="26" t="s">
        <v>515</v>
      </c>
    </row>
    <row r="54" spans="1:16" x14ac:dyDescent="0.3">
      <c r="A54" s="8" t="s">
        <v>177</v>
      </c>
      <c r="B54" s="8" t="s">
        <v>178</v>
      </c>
      <c r="C54" s="26">
        <v>401</v>
      </c>
      <c r="D54" s="117">
        <f t="shared" si="2"/>
        <v>2.4937655860349127E-3</v>
      </c>
      <c r="E54" s="117">
        <f t="shared" si="2"/>
        <v>2.4937655860349128E-2</v>
      </c>
      <c r="F54" s="117">
        <f t="shared" si="2"/>
        <v>0.22693266832917705</v>
      </c>
      <c r="G54" s="117">
        <f t="shared" si="2"/>
        <v>0.38902743142144636</v>
      </c>
      <c r="H54" s="117">
        <f t="shared" si="2"/>
        <v>0.24438902743142144</v>
      </c>
      <c r="I54" s="117">
        <f t="shared" si="2"/>
        <v>0.11221945137157108</v>
      </c>
      <c r="J54" s="118">
        <f t="shared" si="1"/>
        <v>3.1845386533665834</v>
      </c>
      <c r="K54" s="26">
        <v>1</v>
      </c>
      <c r="L54" s="26">
        <v>10</v>
      </c>
      <c r="M54" s="26">
        <v>91</v>
      </c>
      <c r="N54" s="26">
        <v>156</v>
      </c>
      <c r="O54" s="26">
        <v>98</v>
      </c>
      <c r="P54" s="26">
        <v>45</v>
      </c>
    </row>
    <row r="55" spans="1:16" x14ac:dyDescent="0.3">
      <c r="A55" s="8" t="s">
        <v>179</v>
      </c>
      <c r="B55" s="8" t="s">
        <v>180</v>
      </c>
      <c r="C55" s="26" t="s">
        <v>515</v>
      </c>
      <c r="D55" s="117" t="e">
        <f t="shared" si="2"/>
        <v>#VALUE!</v>
      </c>
      <c r="E55" s="117" t="e">
        <f t="shared" si="2"/>
        <v>#VALUE!</v>
      </c>
      <c r="F55" s="117" t="e">
        <f t="shared" si="2"/>
        <v>#VALUE!</v>
      </c>
      <c r="G55" s="117" t="e">
        <f t="shared" si="2"/>
        <v>#VALUE!</v>
      </c>
      <c r="H55" s="117" t="e">
        <f t="shared" si="2"/>
        <v>#VALUE!</v>
      </c>
      <c r="I55" s="117" t="e">
        <f t="shared" si="2"/>
        <v>#VALUE!</v>
      </c>
      <c r="J55" s="118" t="e">
        <f t="shared" si="1"/>
        <v>#VALUE!</v>
      </c>
      <c r="K55" s="26" t="s">
        <v>515</v>
      </c>
      <c r="L55" s="26" t="s">
        <v>515</v>
      </c>
      <c r="M55" s="26" t="s">
        <v>515</v>
      </c>
      <c r="N55" s="26" t="s">
        <v>515</v>
      </c>
      <c r="O55" s="26" t="s">
        <v>515</v>
      </c>
      <c r="P55" s="26" t="s">
        <v>515</v>
      </c>
    </row>
    <row r="56" spans="1:16" x14ac:dyDescent="0.3">
      <c r="A56" s="8" t="s">
        <v>181</v>
      </c>
      <c r="B56" s="8" t="s">
        <v>182</v>
      </c>
      <c r="C56" s="26">
        <v>56</v>
      </c>
      <c r="D56" s="117">
        <f t="shared" si="2"/>
        <v>0</v>
      </c>
      <c r="E56" s="117">
        <f t="shared" si="2"/>
        <v>3.5714285714285712E-2</v>
      </c>
      <c r="F56" s="117">
        <f t="shared" si="2"/>
        <v>0.17857142857142858</v>
      </c>
      <c r="G56" s="117">
        <f t="shared" si="2"/>
        <v>0.5357142857142857</v>
      </c>
      <c r="H56" s="117">
        <f t="shared" si="2"/>
        <v>0.16071428571428573</v>
      </c>
      <c r="I56" s="117">
        <f t="shared" si="2"/>
        <v>8.9285714285714288E-2</v>
      </c>
      <c r="J56" s="118">
        <f t="shared" si="1"/>
        <v>3.0892857142857144</v>
      </c>
      <c r="K56" s="26">
        <v>0</v>
      </c>
      <c r="L56" s="26">
        <v>2</v>
      </c>
      <c r="M56" s="26">
        <v>10</v>
      </c>
      <c r="N56" s="26">
        <v>30</v>
      </c>
      <c r="O56" s="26">
        <v>9</v>
      </c>
      <c r="P56" s="26">
        <v>5</v>
      </c>
    </row>
    <row r="57" spans="1:16" x14ac:dyDescent="0.3">
      <c r="A57" s="8" t="s">
        <v>183</v>
      </c>
      <c r="B57" s="8" t="s">
        <v>184</v>
      </c>
      <c r="C57" s="26">
        <v>257</v>
      </c>
      <c r="D57" s="117">
        <f t="shared" si="2"/>
        <v>0</v>
      </c>
      <c r="E57" s="117">
        <f t="shared" si="2"/>
        <v>5.0583657587548639E-2</v>
      </c>
      <c r="F57" s="117">
        <f t="shared" si="2"/>
        <v>0.26848249027237353</v>
      </c>
      <c r="G57" s="117">
        <f t="shared" si="2"/>
        <v>0.42801556420233461</v>
      </c>
      <c r="H57" s="117">
        <f t="shared" si="2"/>
        <v>0.14785992217898833</v>
      </c>
      <c r="I57" s="117">
        <f t="shared" si="2"/>
        <v>0.10505836575875487</v>
      </c>
      <c r="J57" s="118">
        <f t="shared" si="1"/>
        <v>2.9883268482490273</v>
      </c>
      <c r="K57" s="26">
        <v>0</v>
      </c>
      <c r="L57" s="26">
        <v>13</v>
      </c>
      <c r="M57" s="26">
        <v>69</v>
      </c>
      <c r="N57" s="26">
        <v>110</v>
      </c>
      <c r="O57" s="26">
        <v>38</v>
      </c>
      <c r="P57" s="26">
        <v>27</v>
      </c>
    </row>
    <row r="58" spans="1:16" x14ac:dyDescent="0.3">
      <c r="A58" s="8" t="s">
        <v>185</v>
      </c>
      <c r="B58" s="8" t="s">
        <v>186</v>
      </c>
      <c r="C58" s="26" t="s">
        <v>515</v>
      </c>
      <c r="D58" s="117" t="e">
        <f t="shared" si="2"/>
        <v>#VALUE!</v>
      </c>
      <c r="E58" s="117" t="e">
        <f t="shared" si="2"/>
        <v>#VALUE!</v>
      </c>
      <c r="F58" s="117" t="e">
        <f t="shared" si="2"/>
        <v>#VALUE!</v>
      </c>
      <c r="G58" s="117" t="e">
        <f t="shared" si="2"/>
        <v>#VALUE!</v>
      </c>
      <c r="H58" s="117" t="e">
        <f t="shared" si="2"/>
        <v>#VALUE!</v>
      </c>
      <c r="I58" s="117" t="e">
        <f t="shared" si="2"/>
        <v>#VALUE!</v>
      </c>
      <c r="J58" s="118" t="e">
        <f t="shared" si="1"/>
        <v>#VALUE!</v>
      </c>
      <c r="K58" s="26" t="s">
        <v>515</v>
      </c>
      <c r="L58" s="26" t="s">
        <v>515</v>
      </c>
      <c r="M58" s="26" t="s">
        <v>515</v>
      </c>
      <c r="N58" s="26" t="s">
        <v>515</v>
      </c>
      <c r="O58" s="26" t="s">
        <v>515</v>
      </c>
      <c r="P58" s="26" t="s">
        <v>515</v>
      </c>
    </row>
    <row r="59" spans="1:16" x14ac:dyDescent="0.3">
      <c r="A59" s="8" t="s">
        <v>187</v>
      </c>
      <c r="B59" s="8" t="s">
        <v>188</v>
      </c>
      <c r="C59" s="26">
        <v>115</v>
      </c>
      <c r="D59" s="117">
        <f t="shared" si="2"/>
        <v>0</v>
      </c>
      <c r="E59" s="117">
        <f t="shared" si="2"/>
        <v>4.3478260869565216E-2</v>
      </c>
      <c r="F59" s="117">
        <f t="shared" si="2"/>
        <v>0.19130434782608696</v>
      </c>
      <c r="G59" s="117">
        <f t="shared" si="2"/>
        <v>0.44347826086956521</v>
      </c>
      <c r="H59" s="117">
        <f t="shared" si="2"/>
        <v>0.18260869565217391</v>
      </c>
      <c r="I59" s="117">
        <f t="shared" si="2"/>
        <v>0.1391304347826087</v>
      </c>
      <c r="J59" s="118">
        <f t="shared" si="1"/>
        <v>3.1826086956521737</v>
      </c>
      <c r="K59" s="26">
        <v>0</v>
      </c>
      <c r="L59" s="26">
        <v>5</v>
      </c>
      <c r="M59" s="26">
        <v>22</v>
      </c>
      <c r="N59" s="26">
        <v>51</v>
      </c>
      <c r="O59" s="26">
        <v>21</v>
      </c>
      <c r="P59" s="26">
        <v>16</v>
      </c>
    </row>
    <row r="60" spans="1:16" x14ac:dyDescent="0.3">
      <c r="A60" s="8" t="s">
        <v>189</v>
      </c>
      <c r="B60" s="8" t="s">
        <v>190</v>
      </c>
      <c r="C60" s="26">
        <v>103</v>
      </c>
      <c r="D60" s="117">
        <f t="shared" si="2"/>
        <v>0</v>
      </c>
      <c r="E60" s="117">
        <f t="shared" si="2"/>
        <v>9.7087378640776691E-3</v>
      </c>
      <c r="F60" s="117">
        <f t="shared" si="2"/>
        <v>0.1941747572815534</v>
      </c>
      <c r="G60" s="117">
        <f t="shared" si="2"/>
        <v>0.37864077669902912</v>
      </c>
      <c r="H60" s="117">
        <f t="shared" si="2"/>
        <v>0.30097087378640774</v>
      </c>
      <c r="I60" s="117">
        <f t="shared" si="2"/>
        <v>0.11650485436893204</v>
      </c>
      <c r="J60" s="118">
        <f t="shared" si="1"/>
        <v>3.320388349514563</v>
      </c>
      <c r="K60" s="26">
        <v>0</v>
      </c>
      <c r="L60" s="26">
        <v>1</v>
      </c>
      <c r="M60" s="26">
        <v>20</v>
      </c>
      <c r="N60" s="26">
        <v>39</v>
      </c>
      <c r="O60" s="26">
        <v>31</v>
      </c>
      <c r="P60" s="26">
        <v>12</v>
      </c>
    </row>
    <row r="61" spans="1:16" x14ac:dyDescent="0.3">
      <c r="A61" s="8" t="s">
        <v>191</v>
      </c>
      <c r="B61" s="8" t="s">
        <v>192</v>
      </c>
      <c r="C61" s="26">
        <v>99</v>
      </c>
      <c r="D61" s="117">
        <f t="shared" si="2"/>
        <v>0</v>
      </c>
      <c r="E61" s="117">
        <f t="shared" si="2"/>
        <v>4.0404040404040407E-2</v>
      </c>
      <c r="F61" s="117">
        <f t="shared" si="2"/>
        <v>0.23232323232323232</v>
      </c>
      <c r="G61" s="117">
        <f t="shared" si="2"/>
        <v>0.43434343434343436</v>
      </c>
      <c r="H61" s="117">
        <f t="shared" si="2"/>
        <v>0.18181818181818182</v>
      </c>
      <c r="I61" s="117">
        <f t="shared" si="2"/>
        <v>0.1111111111111111</v>
      </c>
      <c r="J61" s="118">
        <f t="shared" si="1"/>
        <v>3.0909090909090908</v>
      </c>
      <c r="K61" s="26">
        <v>0</v>
      </c>
      <c r="L61" s="26">
        <v>4</v>
      </c>
      <c r="M61" s="26">
        <v>23</v>
      </c>
      <c r="N61" s="26">
        <v>43</v>
      </c>
      <c r="O61" s="26">
        <v>18</v>
      </c>
      <c r="P61" s="26">
        <v>11</v>
      </c>
    </row>
    <row r="62" spans="1:16" x14ac:dyDescent="0.3">
      <c r="A62" s="8" t="s">
        <v>193</v>
      </c>
      <c r="B62" s="8" t="s">
        <v>194</v>
      </c>
      <c r="C62" s="26">
        <v>61</v>
      </c>
      <c r="D62" s="117">
        <f t="shared" si="2"/>
        <v>0</v>
      </c>
      <c r="E62" s="117">
        <f t="shared" si="2"/>
        <v>3.2786885245901641E-2</v>
      </c>
      <c r="F62" s="117">
        <f t="shared" si="2"/>
        <v>0.24590163934426229</v>
      </c>
      <c r="G62" s="117">
        <f t="shared" ref="G62:I116" si="3">N62/$C62</f>
        <v>0.50819672131147542</v>
      </c>
      <c r="H62" s="117">
        <f t="shared" si="3"/>
        <v>0.11475409836065574</v>
      </c>
      <c r="I62" s="117">
        <f t="shared" si="3"/>
        <v>9.8360655737704916E-2</v>
      </c>
      <c r="J62" s="118">
        <f t="shared" si="1"/>
        <v>3</v>
      </c>
      <c r="K62" s="26">
        <v>0</v>
      </c>
      <c r="L62" s="26">
        <v>2</v>
      </c>
      <c r="M62" s="26">
        <v>15</v>
      </c>
      <c r="N62" s="26">
        <v>31</v>
      </c>
      <c r="O62" s="26">
        <v>7</v>
      </c>
      <c r="P62" s="26">
        <v>6</v>
      </c>
    </row>
    <row r="63" spans="1:16" x14ac:dyDescent="0.3">
      <c r="A63" s="8" t="s">
        <v>195</v>
      </c>
      <c r="B63" s="8" t="s">
        <v>196</v>
      </c>
      <c r="C63" s="26">
        <v>356</v>
      </c>
      <c r="D63" s="117">
        <f t="shared" ref="D63:F116" si="4">K63/$C63</f>
        <v>0</v>
      </c>
      <c r="E63" s="117">
        <f t="shared" si="4"/>
        <v>1.9662921348314606E-2</v>
      </c>
      <c r="F63" s="117">
        <f t="shared" si="4"/>
        <v>0.25842696629213485</v>
      </c>
      <c r="G63" s="117">
        <f t="shared" si="3"/>
        <v>0.5056179775280899</v>
      </c>
      <c r="H63" s="117">
        <f t="shared" si="3"/>
        <v>0.15730337078651685</v>
      </c>
      <c r="I63" s="117">
        <f t="shared" si="3"/>
        <v>5.8988764044943819E-2</v>
      </c>
      <c r="J63" s="118">
        <f t="shared" si="1"/>
        <v>2.9775280898876404</v>
      </c>
      <c r="K63" s="26">
        <v>0</v>
      </c>
      <c r="L63" s="26">
        <v>7</v>
      </c>
      <c r="M63" s="26">
        <v>92</v>
      </c>
      <c r="N63" s="26">
        <v>180</v>
      </c>
      <c r="O63" s="26">
        <v>56</v>
      </c>
      <c r="P63" s="26">
        <v>21</v>
      </c>
    </row>
    <row r="64" spans="1:16" x14ac:dyDescent="0.3">
      <c r="A64" s="8" t="s">
        <v>197</v>
      </c>
      <c r="B64" s="8" t="s">
        <v>198</v>
      </c>
      <c r="C64" s="26">
        <v>1160</v>
      </c>
      <c r="D64" s="117">
        <f t="shared" si="4"/>
        <v>1.7241379310344827E-3</v>
      </c>
      <c r="E64" s="117">
        <f t="shared" si="4"/>
        <v>6.2931034482758622E-2</v>
      </c>
      <c r="F64" s="117">
        <f t="shared" si="4"/>
        <v>0.27155172413793105</v>
      </c>
      <c r="G64" s="117">
        <f t="shared" si="3"/>
        <v>0.43448275862068964</v>
      </c>
      <c r="H64" s="117">
        <f t="shared" si="3"/>
        <v>0.18017241379310345</v>
      </c>
      <c r="I64" s="117">
        <f t="shared" si="3"/>
        <v>4.913793103448276E-2</v>
      </c>
      <c r="J64" s="118">
        <f t="shared" si="1"/>
        <v>2.8758620689655174</v>
      </c>
      <c r="K64" s="26">
        <v>2</v>
      </c>
      <c r="L64" s="26">
        <v>73</v>
      </c>
      <c r="M64" s="26">
        <v>315</v>
      </c>
      <c r="N64" s="26">
        <v>504</v>
      </c>
      <c r="O64" s="26">
        <v>209</v>
      </c>
      <c r="P64" s="26">
        <v>57</v>
      </c>
    </row>
    <row r="65" spans="1:16" x14ac:dyDescent="0.3">
      <c r="A65" s="8" t="s">
        <v>199</v>
      </c>
      <c r="B65" s="8" t="s">
        <v>200</v>
      </c>
      <c r="C65" s="26">
        <v>56</v>
      </c>
      <c r="D65" s="117">
        <f t="shared" si="4"/>
        <v>0</v>
      </c>
      <c r="E65" s="117">
        <f t="shared" si="4"/>
        <v>7.1428571428571425E-2</v>
      </c>
      <c r="F65" s="117">
        <f t="shared" si="4"/>
        <v>0.21428571428571427</v>
      </c>
      <c r="G65" s="117">
        <f t="shared" si="3"/>
        <v>0.3392857142857143</v>
      </c>
      <c r="H65" s="117">
        <f t="shared" si="3"/>
        <v>0.26785714285714285</v>
      </c>
      <c r="I65" s="117">
        <f t="shared" si="3"/>
        <v>0.10714285714285714</v>
      </c>
      <c r="J65" s="118">
        <f t="shared" si="1"/>
        <v>3.125</v>
      </c>
      <c r="K65" s="26">
        <v>0</v>
      </c>
      <c r="L65" s="26">
        <v>4</v>
      </c>
      <c r="M65" s="26">
        <v>12</v>
      </c>
      <c r="N65" s="26">
        <v>19</v>
      </c>
      <c r="O65" s="26">
        <v>15</v>
      </c>
      <c r="P65" s="26">
        <v>6</v>
      </c>
    </row>
    <row r="66" spans="1:16" x14ac:dyDescent="0.3">
      <c r="A66" s="8" t="s">
        <v>201</v>
      </c>
      <c r="B66" s="8" t="s">
        <v>202</v>
      </c>
      <c r="C66" s="26">
        <v>245</v>
      </c>
      <c r="D66" s="117">
        <f t="shared" si="4"/>
        <v>0</v>
      </c>
      <c r="E66" s="117">
        <f t="shared" si="4"/>
        <v>2.8571428571428571E-2</v>
      </c>
      <c r="F66" s="117">
        <f t="shared" si="4"/>
        <v>0.31020408163265306</v>
      </c>
      <c r="G66" s="117">
        <f t="shared" si="3"/>
        <v>0.39591836734693875</v>
      </c>
      <c r="H66" s="117">
        <f t="shared" si="3"/>
        <v>0.19183673469387755</v>
      </c>
      <c r="I66" s="117">
        <f t="shared" si="3"/>
        <v>7.3469387755102047E-2</v>
      </c>
      <c r="J66" s="118">
        <f t="shared" si="1"/>
        <v>2.9714285714285715</v>
      </c>
      <c r="K66" s="26">
        <v>0</v>
      </c>
      <c r="L66" s="26">
        <v>7</v>
      </c>
      <c r="M66" s="26">
        <v>76</v>
      </c>
      <c r="N66" s="26">
        <v>97</v>
      </c>
      <c r="O66" s="26">
        <v>47</v>
      </c>
      <c r="P66" s="26">
        <v>18</v>
      </c>
    </row>
    <row r="67" spans="1:16" x14ac:dyDescent="0.3">
      <c r="A67" s="8" t="s">
        <v>203</v>
      </c>
      <c r="B67" s="8" t="s">
        <v>204</v>
      </c>
      <c r="C67" s="26">
        <v>652</v>
      </c>
      <c r="D67" s="117">
        <f t="shared" si="4"/>
        <v>1.5337423312883436E-3</v>
      </c>
      <c r="E67" s="117">
        <f t="shared" si="4"/>
        <v>2.4539877300613498E-2</v>
      </c>
      <c r="F67" s="117">
        <f t="shared" si="4"/>
        <v>0.28834355828220859</v>
      </c>
      <c r="G67" s="117">
        <f t="shared" si="3"/>
        <v>0.49079754601226994</v>
      </c>
      <c r="H67" s="117">
        <f t="shared" si="3"/>
        <v>0.16564417177914109</v>
      </c>
      <c r="I67" s="117">
        <f t="shared" si="3"/>
        <v>2.9141104294478526E-2</v>
      </c>
      <c r="J67" s="118">
        <f t="shared" si="1"/>
        <v>2.8819018404907975</v>
      </c>
      <c r="K67" s="26">
        <v>1</v>
      </c>
      <c r="L67" s="26">
        <v>16</v>
      </c>
      <c r="M67" s="26">
        <v>188</v>
      </c>
      <c r="N67" s="26">
        <v>320</v>
      </c>
      <c r="O67" s="26">
        <v>108</v>
      </c>
      <c r="P67" s="26">
        <v>19</v>
      </c>
    </row>
    <row r="68" spans="1:16" x14ac:dyDescent="0.3">
      <c r="A68" s="8" t="s">
        <v>205</v>
      </c>
      <c r="B68" s="8" t="s">
        <v>206</v>
      </c>
      <c r="C68" s="26">
        <v>501</v>
      </c>
      <c r="D68" s="117">
        <f t="shared" si="4"/>
        <v>0</v>
      </c>
      <c r="E68" s="117">
        <f t="shared" si="4"/>
        <v>1.5968063872255488E-2</v>
      </c>
      <c r="F68" s="117">
        <f t="shared" si="4"/>
        <v>0.39321357285429143</v>
      </c>
      <c r="G68" s="117">
        <f t="shared" si="3"/>
        <v>0.42914171656686628</v>
      </c>
      <c r="H68" s="117">
        <f t="shared" si="3"/>
        <v>0.1217564870259481</v>
      </c>
      <c r="I68" s="117">
        <f t="shared" si="3"/>
        <v>3.9920159680638723E-2</v>
      </c>
      <c r="J68" s="118">
        <f t="shared" ref="J68:J116" si="5">SUMPRODUCT($K$2:$P$2,K68:P68)/C68</f>
        <v>2.776447105788423</v>
      </c>
      <c r="K68" s="26">
        <v>0</v>
      </c>
      <c r="L68" s="26">
        <v>8</v>
      </c>
      <c r="M68" s="26">
        <v>197</v>
      </c>
      <c r="N68" s="26">
        <v>215</v>
      </c>
      <c r="O68" s="26">
        <v>61</v>
      </c>
      <c r="P68" s="26">
        <v>20</v>
      </c>
    </row>
    <row r="69" spans="1:16" x14ac:dyDescent="0.3">
      <c r="A69" s="8" t="s">
        <v>207</v>
      </c>
      <c r="B69" s="8" t="s">
        <v>208</v>
      </c>
      <c r="C69" s="26" t="s">
        <v>515</v>
      </c>
      <c r="D69" s="117" t="e">
        <f t="shared" si="4"/>
        <v>#VALUE!</v>
      </c>
      <c r="E69" s="117" t="e">
        <f t="shared" si="4"/>
        <v>#VALUE!</v>
      </c>
      <c r="F69" s="117" t="e">
        <f t="shared" si="4"/>
        <v>#VALUE!</v>
      </c>
      <c r="G69" s="117" t="e">
        <f t="shared" si="3"/>
        <v>#VALUE!</v>
      </c>
      <c r="H69" s="117" t="e">
        <f t="shared" si="3"/>
        <v>#VALUE!</v>
      </c>
      <c r="I69" s="117" t="e">
        <f t="shared" si="3"/>
        <v>#VALUE!</v>
      </c>
      <c r="J69" s="118" t="e">
        <f t="shared" si="5"/>
        <v>#VALUE!</v>
      </c>
      <c r="K69" s="26" t="s">
        <v>515</v>
      </c>
      <c r="L69" s="26" t="s">
        <v>515</v>
      </c>
      <c r="M69" s="26" t="s">
        <v>515</v>
      </c>
      <c r="N69" s="26" t="s">
        <v>515</v>
      </c>
      <c r="O69" s="26" t="s">
        <v>515</v>
      </c>
      <c r="P69" s="26" t="s">
        <v>515</v>
      </c>
    </row>
    <row r="70" spans="1:16" x14ac:dyDescent="0.3">
      <c r="A70" s="8" t="s">
        <v>209</v>
      </c>
      <c r="B70" s="8" t="s">
        <v>210</v>
      </c>
      <c r="C70" s="26">
        <v>877</v>
      </c>
      <c r="D70" s="117">
        <f t="shared" si="4"/>
        <v>1.1402508551881414E-3</v>
      </c>
      <c r="E70" s="117">
        <f t="shared" si="4"/>
        <v>2.8506271379703536E-2</v>
      </c>
      <c r="F70" s="117">
        <f t="shared" si="4"/>
        <v>0.34549600912200684</v>
      </c>
      <c r="G70" s="117">
        <f t="shared" si="3"/>
        <v>0.45952109464082097</v>
      </c>
      <c r="H70" s="117">
        <f t="shared" si="3"/>
        <v>0.13683010262257697</v>
      </c>
      <c r="I70" s="117">
        <f t="shared" si="3"/>
        <v>2.8506271379703536E-2</v>
      </c>
      <c r="J70" s="118">
        <f t="shared" si="5"/>
        <v>2.7879133409350056</v>
      </c>
      <c r="K70" s="26">
        <v>1</v>
      </c>
      <c r="L70" s="26">
        <v>25</v>
      </c>
      <c r="M70" s="26">
        <v>303</v>
      </c>
      <c r="N70" s="26">
        <v>403</v>
      </c>
      <c r="O70" s="26">
        <v>120</v>
      </c>
      <c r="P70" s="26">
        <v>25</v>
      </c>
    </row>
    <row r="71" spans="1:16" x14ac:dyDescent="0.3">
      <c r="A71" s="8" t="s">
        <v>211</v>
      </c>
      <c r="B71" s="8" t="s">
        <v>212</v>
      </c>
      <c r="C71" s="26">
        <v>209</v>
      </c>
      <c r="D71" s="117">
        <f t="shared" si="4"/>
        <v>0</v>
      </c>
      <c r="E71" s="117">
        <f t="shared" si="4"/>
        <v>6.2200956937799042E-2</v>
      </c>
      <c r="F71" s="117">
        <f t="shared" si="4"/>
        <v>0.27751196172248804</v>
      </c>
      <c r="G71" s="117">
        <f t="shared" si="3"/>
        <v>0.39712918660287083</v>
      </c>
      <c r="H71" s="117">
        <f t="shared" si="3"/>
        <v>0.16267942583732056</v>
      </c>
      <c r="I71" s="117">
        <f t="shared" si="3"/>
        <v>0.10047846889952153</v>
      </c>
      <c r="J71" s="118">
        <f t="shared" si="5"/>
        <v>2.9617224880382773</v>
      </c>
      <c r="K71" s="26">
        <v>0</v>
      </c>
      <c r="L71" s="26">
        <v>13</v>
      </c>
      <c r="M71" s="26">
        <v>58</v>
      </c>
      <c r="N71" s="26">
        <v>83</v>
      </c>
      <c r="O71" s="26">
        <v>34</v>
      </c>
      <c r="P71" s="26">
        <v>21</v>
      </c>
    </row>
    <row r="72" spans="1:16" x14ac:dyDescent="0.3">
      <c r="A72" s="8" t="s">
        <v>213</v>
      </c>
      <c r="B72" s="8" t="s">
        <v>214</v>
      </c>
      <c r="C72" s="26" t="s">
        <v>515</v>
      </c>
      <c r="D72" s="117" t="e">
        <f t="shared" si="4"/>
        <v>#VALUE!</v>
      </c>
      <c r="E72" s="117" t="e">
        <f t="shared" si="4"/>
        <v>#VALUE!</v>
      </c>
      <c r="F72" s="117" t="e">
        <f t="shared" si="4"/>
        <v>#VALUE!</v>
      </c>
      <c r="G72" s="117" t="e">
        <f t="shared" si="3"/>
        <v>#VALUE!</v>
      </c>
      <c r="H72" s="117" t="e">
        <f t="shared" si="3"/>
        <v>#VALUE!</v>
      </c>
      <c r="I72" s="117" t="e">
        <f t="shared" si="3"/>
        <v>#VALUE!</v>
      </c>
      <c r="J72" s="118" t="e">
        <f t="shared" si="5"/>
        <v>#VALUE!</v>
      </c>
      <c r="K72" s="26" t="s">
        <v>515</v>
      </c>
      <c r="L72" s="26" t="s">
        <v>515</v>
      </c>
      <c r="M72" s="26" t="s">
        <v>515</v>
      </c>
      <c r="N72" s="26" t="s">
        <v>515</v>
      </c>
      <c r="O72" s="26" t="s">
        <v>515</v>
      </c>
      <c r="P72" s="26" t="s">
        <v>515</v>
      </c>
    </row>
    <row r="73" spans="1:16" x14ac:dyDescent="0.3">
      <c r="A73" s="8" t="s">
        <v>215</v>
      </c>
      <c r="B73" s="8" t="s">
        <v>216</v>
      </c>
      <c r="C73" s="26">
        <v>641</v>
      </c>
      <c r="D73" s="117">
        <f t="shared" si="4"/>
        <v>0</v>
      </c>
      <c r="E73" s="117">
        <f t="shared" si="4"/>
        <v>4.2121684867394697E-2</v>
      </c>
      <c r="F73" s="117">
        <f t="shared" si="4"/>
        <v>0.30265210608424337</v>
      </c>
      <c r="G73" s="117">
        <f t="shared" si="3"/>
        <v>0.42901716068642748</v>
      </c>
      <c r="H73" s="117">
        <f t="shared" si="3"/>
        <v>0.18096723868954759</v>
      </c>
      <c r="I73" s="117">
        <f t="shared" si="3"/>
        <v>4.5241809672386897E-2</v>
      </c>
      <c r="J73" s="118">
        <f t="shared" si="5"/>
        <v>2.8845553822152885</v>
      </c>
      <c r="K73" s="26">
        <v>0</v>
      </c>
      <c r="L73" s="26">
        <v>27</v>
      </c>
      <c r="M73" s="26">
        <v>194</v>
      </c>
      <c r="N73" s="26">
        <v>275</v>
      </c>
      <c r="O73" s="26">
        <v>116</v>
      </c>
      <c r="P73" s="26">
        <v>29</v>
      </c>
    </row>
    <row r="74" spans="1:16" x14ac:dyDescent="0.3">
      <c r="A74" s="8" t="s">
        <v>217</v>
      </c>
      <c r="B74" s="8" t="s">
        <v>218</v>
      </c>
      <c r="C74" s="26">
        <v>255</v>
      </c>
      <c r="D74" s="117">
        <f t="shared" si="4"/>
        <v>0</v>
      </c>
      <c r="E74" s="117">
        <f t="shared" si="4"/>
        <v>1.9607843137254902E-2</v>
      </c>
      <c r="F74" s="117">
        <f t="shared" si="4"/>
        <v>0.17254901960784313</v>
      </c>
      <c r="G74" s="117">
        <f t="shared" si="3"/>
        <v>0.47450980392156861</v>
      </c>
      <c r="H74" s="117">
        <f t="shared" si="3"/>
        <v>0.23921568627450981</v>
      </c>
      <c r="I74" s="117">
        <f t="shared" si="3"/>
        <v>9.4117647058823528E-2</v>
      </c>
      <c r="J74" s="118">
        <f t="shared" si="5"/>
        <v>3.215686274509804</v>
      </c>
      <c r="K74" s="26">
        <v>0</v>
      </c>
      <c r="L74" s="26">
        <v>5</v>
      </c>
      <c r="M74" s="26">
        <v>44</v>
      </c>
      <c r="N74" s="26">
        <v>121</v>
      </c>
      <c r="O74" s="26">
        <v>61</v>
      </c>
      <c r="P74" s="26">
        <v>24</v>
      </c>
    </row>
    <row r="75" spans="1:16" x14ac:dyDescent="0.3">
      <c r="A75" s="8" t="s">
        <v>219</v>
      </c>
      <c r="B75" s="8" t="s">
        <v>220</v>
      </c>
      <c r="C75" s="26">
        <v>217</v>
      </c>
      <c r="D75" s="117">
        <f t="shared" si="4"/>
        <v>0</v>
      </c>
      <c r="E75" s="117">
        <f t="shared" si="4"/>
        <v>5.9907834101382486E-2</v>
      </c>
      <c r="F75" s="117">
        <f t="shared" si="4"/>
        <v>0.25806451612903225</v>
      </c>
      <c r="G75" s="117">
        <f t="shared" si="3"/>
        <v>0.47004608294930877</v>
      </c>
      <c r="H75" s="117">
        <f t="shared" si="3"/>
        <v>0.17972350230414746</v>
      </c>
      <c r="I75" s="117">
        <f t="shared" si="3"/>
        <v>3.2258064516129031E-2</v>
      </c>
      <c r="J75" s="118">
        <f t="shared" si="5"/>
        <v>2.8663594470046081</v>
      </c>
      <c r="K75" s="26">
        <v>0</v>
      </c>
      <c r="L75" s="26">
        <v>13</v>
      </c>
      <c r="M75" s="26">
        <v>56</v>
      </c>
      <c r="N75" s="26">
        <v>102</v>
      </c>
      <c r="O75" s="26">
        <v>39</v>
      </c>
      <c r="P75" s="26">
        <v>7</v>
      </c>
    </row>
    <row r="76" spans="1:16" x14ac:dyDescent="0.3">
      <c r="A76" s="8" t="s">
        <v>221</v>
      </c>
      <c r="B76" s="8" t="s">
        <v>222</v>
      </c>
      <c r="C76" s="26">
        <v>138</v>
      </c>
      <c r="D76" s="117">
        <f t="shared" si="4"/>
        <v>0</v>
      </c>
      <c r="E76" s="117">
        <f t="shared" si="4"/>
        <v>5.0724637681159424E-2</v>
      </c>
      <c r="F76" s="117">
        <f t="shared" si="4"/>
        <v>0.16666666666666666</v>
      </c>
      <c r="G76" s="117">
        <f t="shared" si="3"/>
        <v>0.35507246376811596</v>
      </c>
      <c r="H76" s="117">
        <f t="shared" si="3"/>
        <v>0.31159420289855072</v>
      </c>
      <c r="I76" s="117">
        <f t="shared" si="3"/>
        <v>0.11594202898550725</v>
      </c>
      <c r="J76" s="118">
        <f t="shared" si="5"/>
        <v>3.2753623188405796</v>
      </c>
      <c r="K76" s="26">
        <v>0</v>
      </c>
      <c r="L76" s="26">
        <v>7</v>
      </c>
      <c r="M76" s="26">
        <v>23</v>
      </c>
      <c r="N76" s="26">
        <v>49</v>
      </c>
      <c r="O76" s="26">
        <v>43</v>
      </c>
      <c r="P76" s="26">
        <v>16</v>
      </c>
    </row>
    <row r="77" spans="1:16" x14ac:dyDescent="0.3">
      <c r="A77" s="8" t="s">
        <v>223</v>
      </c>
      <c r="B77" s="8" t="s">
        <v>224</v>
      </c>
      <c r="C77" s="26">
        <v>529</v>
      </c>
      <c r="D77" s="117">
        <f t="shared" si="4"/>
        <v>1.890359168241966E-3</v>
      </c>
      <c r="E77" s="117">
        <f t="shared" si="4"/>
        <v>4.725897920604915E-2</v>
      </c>
      <c r="F77" s="117">
        <f t="shared" si="4"/>
        <v>0.17958412098298676</v>
      </c>
      <c r="G77" s="117">
        <f t="shared" si="3"/>
        <v>0.39508506616257089</v>
      </c>
      <c r="H77" s="117">
        <f t="shared" si="3"/>
        <v>0.2608695652173913</v>
      </c>
      <c r="I77" s="117">
        <f t="shared" si="3"/>
        <v>0.11531190926275993</v>
      </c>
      <c r="J77" s="118">
        <f t="shared" si="5"/>
        <v>3.2117202268431</v>
      </c>
      <c r="K77" s="26">
        <v>1</v>
      </c>
      <c r="L77" s="26">
        <v>25</v>
      </c>
      <c r="M77" s="26">
        <v>95</v>
      </c>
      <c r="N77" s="26">
        <v>209</v>
      </c>
      <c r="O77" s="26">
        <v>138</v>
      </c>
      <c r="P77" s="26">
        <v>61</v>
      </c>
    </row>
    <row r="78" spans="1:16" x14ac:dyDescent="0.3">
      <c r="A78" s="8" t="s">
        <v>225</v>
      </c>
      <c r="B78" s="8" t="s">
        <v>226</v>
      </c>
      <c r="C78" s="26">
        <v>101</v>
      </c>
      <c r="D78" s="117">
        <f t="shared" si="4"/>
        <v>0</v>
      </c>
      <c r="E78" s="117">
        <f t="shared" si="4"/>
        <v>9.9009900990099011E-3</v>
      </c>
      <c r="F78" s="117">
        <f t="shared" si="4"/>
        <v>0.20792079207920791</v>
      </c>
      <c r="G78" s="117">
        <f t="shared" si="3"/>
        <v>0.40594059405940597</v>
      </c>
      <c r="H78" s="117">
        <f t="shared" si="3"/>
        <v>0.23762376237623761</v>
      </c>
      <c r="I78" s="117">
        <f t="shared" si="3"/>
        <v>0.13861386138613863</v>
      </c>
      <c r="J78" s="118">
        <f t="shared" si="5"/>
        <v>3.2871287128712869</v>
      </c>
      <c r="K78" s="26">
        <v>0</v>
      </c>
      <c r="L78" s="26">
        <v>1</v>
      </c>
      <c r="M78" s="26">
        <v>21</v>
      </c>
      <c r="N78" s="26">
        <v>41</v>
      </c>
      <c r="O78" s="26">
        <v>24</v>
      </c>
      <c r="P78" s="26">
        <v>14</v>
      </c>
    </row>
    <row r="79" spans="1:16" x14ac:dyDescent="0.3">
      <c r="A79" s="8" t="s">
        <v>227</v>
      </c>
      <c r="B79" s="8" t="s">
        <v>228</v>
      </c>
      <c r="C79" s="26">
        <v>111</v>
      </c>
      <c r="D79" s="117">
        <f t="shared" si="4"/>
        <v>0</v>
      </c>
      <c r="E79" s="117">
        <f t="shared" si="4"/>
        <v>4.5045045045045043E-2</v>
      </c>
      <c r="F79" s="117">
        <f t="shared" si="4"/>
        <v>0.33333333333333331</v>
      </c>
      <c r="G79" s="117">
        <f t="shared" si="3"/>
        <v>0.38738738738738737</v>
      </c>
      <c r="H79" s="117">
        <f t="shared" si="3"/>
        <v>0.13513513513513514</v>
      </c>
      <c r="I79" s="117">
        <f t="shared" si="3"/>
        <v>9.90990990990991E-2</v>
      </c>
      <c r="J79" s="118">
        <f t="shared" si="5"/>
        <v>2.9099099099099099</v>
      </c>
      <c r="K79" s="26">
        <v>0</v>
      </c>
      <c r="L79" s="26">
        <v>5</v>
      </c>
      <c r="M79" s="26">
        <v>37</v>
      </c>
      <c r="N79" s="26">
        <v>43</v>
      </c>
      <c r="O79" s="26">
        <v>15</v>
      </c>
      <c r="P79" s="26">
        <v>11</v>
      </c>
    </row>
    <row r="80" spans="1:16" x14ac:dyDescent="0.3">
      <c r="A80" s="8" t="s">
        <v>229</v>
      </c>
      <c r="B80" s="8" t="s">
        <v>230</v>
      </c>
      <c r="C80" s="26">
        <v>189</v>
      </c>
      <c r="D80" s="117">
        <f t="shared" si="4"/>
        <v>0</v>
      </c>
      <c r="E80" s="117">
        <f t="shared" si="4"/>
        <v>2.6455026455026454E-2</v>
      </c>
      <c r="F80" s="117">
        <f t="shared" si="4"/>
        <v>0.13756613756613756</v>
      </c>
      <c r="G80" s="117">
        <f t="shared" si="3"/>
        <v>0.44973544973544971</v>
      </c>
      <c r="H80" s="117">
        <f t="shared" si="3"/>
        <v>0.26984126984126983</v>
      </c>
      <c r="I80" s="117">
        <f t="shared" si="3"/>
        <v>0.1164021164021164</v>
      </c>
      <c r="J80" s="118">
        <f t="shared" si="5"/>
        <v>3.3121693121693121</v>
      </c>
      <c r="K80" s="26">
        <v>0</v>
      </c>
      <c r="L80" s="26">
        <v>5</v>
      </c>
      <c r="M80" s="26">
        <v>26</v>
      </c>
      <c r="N80" s="26">
        <v>85</v>
      </c>
      <c r="O80" s="26">
        <v>51</v>
      </c>
      <c r="P80" s="26">
        <v>22</v>
      </c>
    </row>
    <row r="81" spans="1:16" x14ac:dyDescent="0.3">
      <c r="A81" s="8" t="s">
        <v>231</v>
      </c>
      <c r="B81" s="8" t="s">
        <v>232</v>
      </c>
      <c r="C81" s="26" t="s">
        <v>515</v>
      </c>
      <c r="D81" s="117" t="e">
        <f t="shared" si="4"/>
        <v>#VALUE!</v>
      </c>
      <c r="E81" s="117" t="e">
        <f t="shared" si="4"/>
        <v>#VALUE!</v>
      </c>
      <c r="F81" s="117" t="e">
        <f t="shared" si="4"/>
        <v>#VALUE!</v>
      </c>
      <c r="G81" s="117" t="e">
        <f t="shared" si="3"/>
        <v>#VALUE!</v>
      </c>
      <c r="H81" s="117" t="e">
        <f t="shared" si="3"/>
        <v>#VALUE!</v>
      </c>
      <c r="I81" s="117" t="e">
        <f t="shared" si="3"/>
        <v>#VALUE!</v>
      </c>
      <c r="J81" s="118" t="e">
        <f t="shared" si="5"/>
        <v>#VALUE!</v>
      </c>
      <c r="K81" s="26" t="s">
        <v>515</v>
      </c>
      <c r="L81" s="26" t="s">
        <v>515</v>
      </c>
      <c r="M81" s="26" t="s">
        <v>515</v>
      </c>
      <c r="N81" s="26" t="s">
        <v>515</v>
      </c>
      <c r="O81" s="26" t="s">
        <v>515</v>
      </c>
      <c r="P81" s="26" t="s">
        <v>515</v>
      </c>
    </row>
    <row r="82" spans="1:16" x14ac:dyDescent="0.3">
      <c r="A82" s="8" t="s">
        <v>233</v>
      </c>
      <c r="B82" s="8" t="s">
        <v>234</v>
      </c>
      <c r="C82" s="26">
        <v>279</v>
      </c>
      <c r="D82" s="117">
        <f t="shared" si="4"/>
        <v>0</v>
      </c>
      <c r="E82" s="117">
        <f t="shared" si="4"/>
        <v>1.7921146953405017E-2</v>
      </c>
      <c r="F82" s="117">
        <f t="shared" si="4"/>
        <v>0.18279569892473119</v>
      </c>
      <c r="G82" s="117">
        <f t="shared" si="3"/>
        <v>0.40143369175627241</v>
      </c>
      <c r="H82" s="117">
        <f t="shared" si="3"/>
        <v>0.28673835125448027</v>
      </c>
      <c r="I82" s="117">
        <f t="shared" si="3"/>
        <v>0.1111111111111111</v>
      </c>
      <c r="J82" s="118">
        <f t="shared" si="5"/>
        <v>3.2903225806451615</v>
      </c>
      <c r="K82" s="26">
        <v>0</v>
      </c>
      <c r="L82" s="26">
        <v>5</v>
      </c>
      <c r="M82" s="26">
        <v>51</v>
      </c>
      <c r="N82" s="26">
        <v>112</v>
      </c>
      <c r="O82" s="26">
        <v>80</v>
      </c>
      <c r="P82" s="26">
        <v>31</v>
      </c>
    </row>
    <row r="83" spans="1:16" x14ac:dyDescent="0.3">
      <c r="A83" s="8" t="s">
        <v>235</v>
      </c>
      <c r="B83" s="8" t="s">
        <v>236</v>
      </c>
      <c r="C83" s="26">
        <v>119</v>
      </c>
      <c r="D83" s="117">
        <f t="shared" si="4"/>
        <v>0</v>
      </c>
      <c r="E83" s="117">
        <f t="shared" si="4"/>
        <v>3.3613445378151259E-2</v>
      </c>
      <c r="F83" s="117">
        <f t="shared" si="4"/>
        <v>0.22689075630252101</v>
      </c>
      <c r="G83" s="117">
        <f t="shared" si="3"/>
        <v>0.49579831932773111</v>
      </c>
      <c r="H83" s="117">
        <f t="shared" si="3"/>
        <v>0.16806722689075632</v>
      </c>
      <c r="I83" s="117">
        <f t="shared" si="3"/>
        <v>7.5630252100840331E-2</v>
      </c>
      <c r="J83" s="118">
        <f t="shared" si="5"/>
        <v>3.0252100840336134</v>
      </c>
      <c r="K83" s="26">
        <v>0</v>
      </c>
      <c r="L83" s="26">
        <v>4</v>
      </c>
      <c r="M83" s="26">
        <v>27</v>
      </c>
      <c r="N83" s="26">
        <v>59</v>
      </c>
      <c r="O83" s="26">
        <v>20</v>
      </c>
      <c r="P83" s="26">
        <v>9</v>
      </c>
    </row>
    <row r="84" spans="1:16" x14ac:dyDescent="0.3">
      <c r="A84" s="8" t="s">
        <v>237</v>
      </c>
      <c r="B84" s="8" t="s">
        <v>238</v>
      </c>
      <c r="C84" s="26">
        <v>55</v>
      </c>
      <c r="D84" s="117">
        <f t="shared" si="4"/>
        <v>0</v>
      </c>
      <c r="E84" s="117">
        <f t="shared" si="4"/>
        <v>0</v>
      </c>
      <c r="F84" s="117">
        <f t="shared" si="4"/>
        <v>0.30909090909090908</v>
      </c>
      <c r="G84" s="117">
        <f t="shared" si="3"/>
        <v>0.50909090909090904</v>
      </c>
      <c r="H84" s="117">
        <f t="shared" si="3"/>
        <v>7.2727272727272724E-2</v>
      </c>
      <c r="I84" s="117">
        <f t="shared" si="3"/>
        <v>0.10909090909090909</v>
      </c>
      <c r="J84" s="118">
        <f t="shared" si="5"/>
        <v>2.9818181818181819</v>
      </c>
      <c r="K84" s="26">
        <v>0</v>
      </c>
      <c r="L84" s="26">
        <v>0</v>
      </c>
      <c r="M84" s="26">
        <v>17</v>
      </c>
      <c r="N84" s="26">
        <v>28</v>
      </c>
      <c r="O84" s="26">
        <v>4</v>
      </c>
      <c r="P84" s="26">
        <v>6</v>
      </c>
    </row>
    <row r="85" spans="1:16" x14ac:dyDescent="0.3">
      <c r="A85" s="8" t="s">
        <v>239</v>
      </c>
      <c r="B85" s="8" t="s">
        <v>240</v>
      </c>
      <c r="C85" s="26">
        <v>679</v>
      </c>
      <c r="D85" s="117">
        <f t="shared" si="4"/>
        <v>0</v>
      </c>
      <c r="E85" s="117">
        <f t="shared" si="4"/>
        <v>2.2091310751104567E-2</v>
      </c>
      <c r="F85" s="117">
        <f t="shared" si="4"/>
        <v>0.26067746686303389</v>
      </c>
      <c r="G85" s="117">
        <f t="shared" si="3"/>
        <v>0.4845360824742268</v>
      </c>
      <c r="H85" s="117">
        <f t="shared" si="3"/>
        <v>0.17525773195876287</v>
      </c>
      <c r="I85" s="117">
        <f t="shared" si="3"/>
        <v>5.7437407952871868E-2</v>
      </c>
      <c r="J85" s="118">
        <f t="shared" si="5"/>
        <v>2.9852724594992637</v>
      </c>
      <c r="K85" s="26">
        <v>0</v>
      </c>
      <c r="L85" s="26">
        <v>15</v>
      </c>
      <c r="M85" s="26">
        <v>177</v>
      </c>
      <c r="N85" s="26">
        <v>329</v>
      </c>
      <c r="O85" s="26">
        <v>119</v>
      </c>
      <c r="P85" s="26">
        <v>39</v>
      </c>
    </row>
    <row r="86" spans="1:16" x14ac:dyDescent="0.3">
      <c r="A86" s="8" t="s">
        <v>241</v>
      </c>
      <c r="B86" s="8" t="s">
        <v>242</v>
      </c>
      <c r="C86" s="26">
        <v>1092</v>
      </c>
      <c r="D86" s="117">
        <f t="shared" si="4"/>
        <v>1.8315018315018315E-3</v>
      </c>
      <c r="E86" s="117">
        <f t="shared" si="4"/>
        <v>2.197802197802198E-2</v>
      </c>
      <c r="F86" s="117">
        <f t="shared" si="4"/>
        <v>0.21428571428571427</v>
      </c>
      <c r="G86" s="117">
        <f t="shared" si="3"/>
        <v>0.41300366300366298</v>
      </c>
      <c r="H86" s="117">
        <f t="shared" si="3"/>
        <v>0.29945054945054944</v>
      </c>
      <c r="I86" s="117">
        <f t="shared" si="3"/>
        <v>4.9450549450549448E-2</v>
      </c>
      <c r="J86" s="118">
        <f t="shared" si="5"/>
        <v>3.1346153846153846</v>
      </c>
      <c r="K86" s="26">
        <v>2</v>
      </c>
      <c r="L86" s="26">
        <v>24</v>
      </c>
      <c r="M86" s="26">
        <v>234</v>
      </c>
      <c r="N86" s="26">
        <v>451</v>
      </c>
      <c r="O86" s="26">
        <v>327</v>
      </c>
      <c r="P86" s="26">
        <v>54</v>
      </c>
    </row>
    <row r="87" spans="1:16" x14ac:dyDescent="0.3">
      <c r="A87" s="8" t="s">
        <v>243</v>
      </c>
      <c r="B87" s="8" t="s">
        <v>244</v>
      </c>
      <c r="C87" s="26">
        <v>99</v>
      </c>
      <c r="D87" s="117">
        <f t="shared" si="4"/>
        <v>0</v>
      </c>
      <c r="E87" s="117">
        <f t="shared" si="4"/>
        <v>5.0505050505050504E-2</v>
      </c>
      <c r="F87" s="117">
        <f t="shared" si="4"/>
        <v>0.12121212121212122</v>
      </c>
      <c r="G87" s="117">
        <f t="shared" si="3"/>
        <v>0.47474747474747475</v>
      </c>
      <c r="H87" s="117">
        <f t="shared" si="3"/>
        <v>0.20202020202020202</v>
      </c>
      <c r="I87" s="117">
        <f t="shared" si="3"/>
        <v>0.15151515151515152</v>
      </c>
      <c r="J87" s="118">
        <f t="shared" si="5"/>
        <v>3.2828282828282829</v>
      </c>
      <c r="K87" s="26">
        <v>0</v>
      </c>
      <c r="L87" s="26">
        <v>5</v>
      </c>
      <c r="M87" s="26">
        <v>12</v>
      </c>
      <c r="N87" s="26">
        <v>47</v>
      </c>
      <c r="O87" s="26">
        <v>20</v>
      </c>
      <c r="P87" s="26">
        <v>15</v>
      </c>
    </row>
    <row r="88" spans="1:16" x14ac:dyDescent="0.3">
      <c r="A88" s="8" t="s">
        <v>245</v>
      </c>
      <c r="B88" s="8" t="s">
        <v>246</v>
      </c>
      <c r="C88" s="26">
        <v>891</v>
      </c>
      <c r="D88" s="117">
        <f t="shared" si="4"/>
        <v>0</v>
      </c>
      <c r="E88" s="117">
        <f t="shared" si="4"/>
        <v>2.5813692480359147E-2</v>
      </c>
      <c r="F88" s="117">
        <f t="shared" si="4"/>
        <v>0.27946127946127947</v>
      </c>
      <c r="G88" s="117">
        <f t="shared" si="3"/>
        <v>0.44107744107744107</v>
      </c>
      <c r="H88" s="117">
        <f t="shared" si="3"/>
        <v>0.19753086419753085</v>
      </c>
      <c r="I88" s="117">
        <f t="shared" si="3"/>
        <v>5.6116722783389451E-2</v>
      </c>
      <c r="J88" s="118">
        <f t="shared" si="5"/>
        <v>2.978675645342312</v>
      </c>
      <c r="K88" s="26">
        <v>0</v>
      </c>
      <c r="L88" s="26">
        <v>23</v>
      </c>
      <c r="M88" s="26">
        <v>249</v>
      </c>
      <c r="N88" s="26">
        <v>393</v>
      </c>
      <c r="O88" s="26">
        <v>176</v>
      </c>
      <c r="P88" s="26">
        <v>50</v>
      </c>
    </row>
    <row r="89" spans="1:16" x14ac:dyDescent="0.3">
      <c r="A89" s="8" t="s">
        <v>247</v>
      </c>
      <c r="B89" s="8" t="s">
        <v>248</v>
      </c>
      <c r="C89" s="26">
        <v>172</v>
      </c>
      <c r="D89" s="117">
        <f t="shared" si="4"/>
        <v>0</v>
      </c>
      <c r="E89" s="117">
        <f t="shared" si="4"/>
        <v>2.3255813953488372E-2</v>
      </c>
      <c r="F89" s="117">
        <f t="shared" si="4"/>
        <v>0.23255813953488372</v>
      </c>
      <c r="G89" s="117">
        <f t="shared" si="3"/>
        <v>0.46511627906976744</v>
      </c>
      <c r="H89" s="117">
        <f t="shared" si="3"/>
        <v>0.1744186046511628</v>
      </c>
      <c r="I89" s="117">
        <f t="shared" si="3"/>
        <v>0.10465116279069768</v>
      </c>
      <c r="J89" s="118">
        <f t="shared" si="5"/>
        <v>3.1046511627906979</v>
      </c>
      <c r="K89" s="26">
        <v>0</v>
      </c>
      <c r="L89" s="26">
        <v>4</v>
      </c>
      <c r="M89" s="26">
        <v>40</v>
      </c>
      <c r="N89" s="26">
        <v>80</v>
      </c>
      <c r="O89" s="26">
        <v>30</v>
      </c>
      <c r="P89" s="26">
        <v>18</v>
      </c>
    </row>
    <row r="90" spans="1:16" x14ac:dyDescent="0.3">
      <c r="A90" s="8" t="s">
        <v>249</v>
      </c>
      <c r="B90" s="8" t="s">
        <v>250</v>
      </c>
      <c r="C90" s="26">
        <v>74</v>
      </c>
      <c r="D90" s="117">
        <f t="shared" si="4"/>
        <v>0</v>
      </c>
      <c r="E90" s="117">
        <f t="shared" si="4"/>
        <v>2.7027027027027029E-2</v>
      </c>
      <c r="F90" s="117">
        <f t="shared" si="4"/>
        <v>9.45945945945946E-2</v>
      </c>
      <c r="G90" s="117">
        <f t="shared" si="3"/>
        <v>0.48648648648648651</v>
      </c>
      <c r="H90" s="117">
        <f t="shared" si="3"/>
        <v>0.3108108108108108</v>
      </c>
      <c r="I90" s="117">
        <f t="shared" si="3"/>
        <v>8.1081081081081086E-2</v>
      </c>
      <c r="J90" s="118">
        <f t="shared" si="5"/>
        <v>3.3243243243243241</v>
      </c>
      <c r="K90" s="26">
        <v>0</v>
      </c>
      <c r="L90" s="26">
        <v>2</v>
      </c>
      <c r="M90" s="26">
        <v>7</v>
      </c>
      <c r="N90" s="26">
        <v>36</v>
      </c>
      <c r="O90" s="26">
        <v>23</v>
      </c>
      <c r="P90" s="26">
        <v>6</v>
      </c>
    </row>
    <row r="91" spans="1:16" x14ac:dyDescent="0.3">
      <c r="A91" s="8" t="s">
        <v>251</v>
      </c>
      <c r="B91" s="8" t="s">
        <v>252</v>
      </c>
      <c r="C91" s="26">
        <v>47</v>
      </c>
      <c r="D91" s="117">
        <f t="shared" si="4"/>
        <v>2.1276595744680851E-2</v>
      </c>
      <c r="E91" s="117">
        <f t="shared" si="4"/>
        <v>2.1276595744680851E-2</v>
      </c>
      <c r="F91" s="117">
        <f t="shared" si="4"/>
        <v>0.14893617021276595</v>
      </c>
      <c r="G91" s="117">
        <f t="shared" si="3"/>
        <v>0.44680851063829785</v>
      </c>
      <c r="H91" s="117">
        <f t="shared" si="3"/>
        <v>0.23404255319148937</v>
      </c>
      <c r="I91" s="117">
        <f t="shared" si="3"/>
        <v>0.1276595744680851</v>
      </c>
      <c r="J91" s="118">
        <f t="shared" si="5"/>
        <v>3.2340425531914891</v>
      </c>
      <c r="K91" s="26">
        <v>1</v>
      </c>
      <c r="L91" s="26">
        <v>1</v>
      </c>
      <c r="M91" s="26">
        <v>7</v>
      </c>
      <c r="N91" s="26">
        <v>21</v>
      </c>
      <c r="O91" s="26">
        <v>11</v>
      </c>
      <c r="P91" s="26">
        <v>6</v>
      </c>
    </row>
    <row r="92" spans="1:16" x14ac:dyDescent="0.3">
      <c r="A92" s="8" t="s">
        <v>253</v>
      </c>
      <c r="B92" s="8" t="s">
        <v>254</v>
      </c>
      <c r="C92" s="26">
        <v>167</v>
      </c>
      <c r="D92" s="117">
        <f t="shared" si="4"/>
        <v>0</v>
      </c>
      <c r="E92" s="117">
        <f t="shared" si="4"/>
        <v>2.3952095808383235E-2</v>
      </c>
      <c r="F92" s="117">
        <f t="shared" si="4"/>
        <v>0.17365269461077845</v>
      </c>
      <c r="G92" s="117">
        <f t="shared" si="3"/>
        <v>0.44910179640718562</v>
      </c>
      <c r="H92" s="117">
        <f t="shared" si="3"/>
        <v>0.28143712574850299</v>
      </c>
      <c r="I92" s="117">
        <f t="shared" si="3"/>
        <v>7.1856287425149698E-2</v>
      </c>
      <c r="J92" s="118">
        <f t="shared" si="5"/>
        <v>3.2035928143712575</v>
      </c>
      <c r="K92" s="26">
        <v>0</v>
      </c>
      <c r="L92" s="26">
        <v>4</v>
      </c>
      <c r="M92" s="26">
        <v>29</v>
      </c>
      <c r="N92" s="26">
        <v>75</v>
      </c>
      <c r="O92" s="26">
        <v>47</v>
      </c>
      <c r="P92" s="26">
        <v>12</v>
      </c>
    </row>
    <row r="93" spans="1:16" x14ac:dyDescent="0.3">
      <c r="A93" s="8" t="s">
        <v>255</v>
      </c>
      <c r="B93" s="8" t="s">
        <v>256</v>
      </c>
      <c r="C93" s="26" t="s">
        <v>515</v>
      </c>
      <c r="D93" s="117" t="e">
        <f t="shared" si="4"/>
        <v>#VALUE!</v>
      </c>
      <c r="E93" s="117" t="e">
        <f t="shared" si="4"/>
        <v>#VALUE!</v>
      </c>
      <c r="F93" s="117" t="e">
        <f t="shared" si="4"/>
        <v>#VALUE!</v>
      </c>
      <c r="G93" s="117" t="e">
        <f t="shared" si="3"/>
        <v>#VALUE!</v>
      </c>
      <c r="H93" s="117" t="e">
        <f t="shared" si="3"/>
        <v>#VALUE!</v>
      </c>
      <c r="I93" s="117" t="e">
        <f t="shared" si="3"/>
        <v>#VALUE!</v>
      </c>
      <c r="J93" s="118" t="e">
        <f t="shared" si="5"/>
        <v>#VALUE!</v>
      </c>
      <c r="K93" s="26" t="s">
        <v>515</v>
      </c>
      <c r="L93" s="26" t="s">
        <v>515</v>
      </c>
      <c r="M93" s="26" t="s">
        <v>515</v>
      </c>
      <c r="N93" s="26" t="s">
        <v>515</v>
      </c>
      <c r="O93" s="26" t="s">
        <v>515</v>
      </c>
      <c r="P93" s="26" t="s">
        <v>515</v>
      </c>
    </row>
    <row r="94" spans="1:16" x14ac:dyDescent="0.3">
      <c r="A94" s="8" t="s">
        <v>257</v>
      </c>
      <c r="B94" s="8" t="s">
        <v>258</v>
      </c>
      <c r="C94" s="26">
        <v>143</v>
      </c>
      <c r="D94" s="117">
        <f t="shared" si="4"/>
        <v>0</v>
      </c>
      <c r="E94" s="117">
        <f t="shared" si="4"/>
        <v>1.3986013986013986E-2</v>
      </c>
      <c r="F94" s="117">
        <f t="shared" si="4"/>
        <v>0.23776223776223776</v>
      </c>
      <c r="G94" s="117">
        <f t="shared" si="3"/>
        <v>0.28671328671328672</v>
      </c>
      <c r="H94" s="117">
        <f t="shared" si="3"/>
        <v>0.27972027972027974</v>
      </c>
      <c r="I94" s="117">
        <f t="shared" si="3"/>
        <v>0.18181818181818182</v>
      </c>
      <c r="J94" s="118">
        <f t="shared" si="5"/>
        <v>3.3776223776223775</v>
      </c>
      <c r="K94" s="26">
        <v>0</v>
      </c>
      <c r="L94" s="26">
        <v>2</v>
      </c>
      <c r="M94" s="26">
        <v>34</v>
      </c>
      <c r="N94" s="26">
        <v>41</v>
      </c>
      <c r="O94" s="26">
        <v>40</v>
      </c>
      <c r="P94" s="26">
        <v>26</v>
      </c>
    </row>
    <row r="95" spans="1:16" x14ac:dyDescent="0.3">
      <c r="A95" s="8" t="s">
        <v>259</v>
      </c>
      <c r="B95" s="8" t="s">
        <v>260</v>
      </c>
      <c r="C95" s="26">
        <v>453</v>
      </c>
      <c r="D95" s="117">
        <f t="shared" si="4"/>
        <v>2.2075055187637969E-3</v>
      </c>
      <c r="E95" s="117">
        <f t="shared" si="4"/>
        <v>4.4150110375275942E-2</v>
      </c>
      <c r="F95" s="117">
        <f t="shared" si="4"/>
        <v>0.3598233995584989</v>
      </c>
      <c r="G95" s="117">
        <f t="shared" si="3"/>
        <v>0.4216335540838852</v>
      </c>
      <c r="H95" s="117">
        <f t="shared" si="3"/>
        <v>0.13465783664459161</v>
      </c>
      <c r="I95" s="117">
        <f t="shared" si="3"/>
        <v>3.7527593818984545E-2</v>
      </c>
      <c r="J95" s="118">
        <f t="shared" si="5"/>
        <v>2.7549668874172184</v>
      </c>
      <c r="K95" s="26">
        <v>1</v>
      </c>
      <c r="L95" s="26">
        <v>20</v>
      </c>
      <c r="M95" s="26">
        <v>163</v>
      </c>
      <c r="N95" s="26">
        <v>191</v>
      </c>
      <c r="O95" s="26">
        <v>61</v>
      </c>
      <c r="P95" s="26">
        <v>17</v>
      </c>
    </row>
    <row r="96" spans="1:16" x14ac:dyDescent="0.3">
      <c r="A96" s="8" t="s">
        <v>261</v>
      </c>
      <c r="B96" s="8" t="s">
        <v>262</v>
      </c>
      <c r="C96" s="26">
        <v>60</v>
      </c>
      <c r="D96" s="117">
        <f t="shared" si="4"/>
        <v>0</v>
      </c>
      <c r="E96" s="117">
        <f t="shared" si="4"/>
        <v>1.6666666666666666E-2</v>
      </c>
      <c r="F96" s="117">
        <f t="shared" si="4"/>
        <v>0.28333333333333333</v>
      </c>
      <c r="G96" s="117">
        <f t="shared" si="3"/>
        <v>0.3</v>
      </c>
      <c r="H96" s="117">
        <f t="shared" si="3"/>
        <v>0.25</v>
      </c>
      <c r="I96" s="117">
        <f t="shared" si="3"/>
        <v>0.15</v>
      </c>
      <c r="J96" s="118">
        <f t="shared" si="5"/>
        <v>3.2333333333333334</v>
      </c>
      <c r="K96" s="26">
        <v>0</v>
      </c>
      <c r="L96" s="26">
        <v>1</v>
      </c>
      <c r="M96" s="26">
        <v>17</v>
      </c>
      <c r="N96" s="26">
        <v>18</v>
      </c>
      <c r="O96" s="26">
        <v>15</v>
      </c>
      <c r="P96" s="26">
        <v>9</v>
      </c>
    </row>
    <row r="97" spans="1:16" x14ac:dyDescent="0.3">
      <c r="A97" s="8" t="s">
        <v>263</v>
      </c>
      <c r="B97" s="8" t="s">
        <v>264</v>
      </c>
      <c r="C97" s="26" t="s">
        <v>515</v>
      </c>
      <c r="D97" s="117" t="e">
        <f t="shared" si="4"/>
        <v>#VALUE!</v>
      </c>
      <c r="E97" s="117" t="e">
        <f t="shared" si="4"/>
        <v>#VALUE!</v>
      </c>
      <c r="F97" s="117" t="e">
        <f t="shared" si="4"/>
        <v>#VALUE!</v>
      </c>
      <c r="G97" s="117" t="e">
        <f t="shared" si="3"/>
        <v>#VALUE!</v>
      </c>
      <c r="H97" s="117" t="e">
        <f t="shared" si="3"/>
        <v>#VALUE!</v>
      </c>
      <c r="I97" s="117" t="e">
        <f t="shared" si="3"/>
        <v>#VALUE!</v>
      </c>
      <c r="J97" s="118" t="e">
        <f t="shared" si="5"/>
        <v>#VALUE!</v>
      </c>
      <c r="K97" s="26" t="s">
        <v>515</v>
      </c>
      <c r="L97" s="26" t="s">
        <v>515</v>
      </c>
      <c r="M97" s="26" t="s">
        <v>515</v>
      </c>
      <c r="N97" s="26" t="s">
        <v>515</v>
      </c>
      <c r="O97" s="26" t="s">
        <v>515</v>
      </c>
      <c r="P97" s="26" t="s">
        <v>515</v>
      </c>
    </row>
    <row r="98" spans="1:16" x14ac:dyDescent="0.3">
      <c r="A98" s="8" t="s">
        <v>265</v>
      </c>
      <c r="B98" s="8" t="s">
        <v>266</v>
      </c>
      <c r="C98" s="26">
        <v>124</v>
      </c>
      <c r="D98" s="117">
        <f t="shared" si="4"/>
        <v>0</v>
      </c>
      <c r="E98" s="117">
        <f t="shared" si="4"/>
        <v>2.4193548387096774E-2</v>
      </c>
      <c r="F98" s="117">
        <f t="shared" si="4"/>
        <v>0.16129032258064516</v>
      </c>
      <c r="G98" s="117">
        <f t="shared" si="3"/>
        <v>0.41935483870967744</v>
      </c>
      <c r="H98" s="117">
        <f t="shared" si="3"/>
        <v>0.24193548387096775</v>
      </c>
      <c r="I98" s="117">
        <f t="shared" si="3"/>
        <v>0.15322580645161291</v>
      </c>
      <c r="J98" s="118">
        <f t="shared" si="5"/>
        <v>3.338709677419355</v>
      </c>
      <c r="K98" s="26">
        <v>0</v>
      </c>
      <c r="L98" s="26">
        <v>3</v>
      </c>
      <c r="M98" s="26">
        <v>20</v>
      </c>
      <c r="N98" s="26">
        <v>52</v>
      </c>
      <c r="O98" s="26">
        <v>30</v>
      </c>
      <c r="P98" s="26">
        <v>19</v>
      </c>
    </row>
    <row r="99" spans="1:16" x14ac:dyDescent="0.3">
      <c r="A99" s="8" t="s">
        <v>267</v>
      </c>
      <c r="B99" s="8" t="s">
        <v>268</v>
      </c>
      <c r="C99" s="26" t="s">
        <v>515</v>
      </c>
      <c r="D99" s="117" t="e">
        <f t="shared" si="4"/>
        <v>#VALUE!</v>
      </c>
      <c r="E99" s="117" t="e">
        <f t="shared" si="4"/>
        <v>#VALUE!</v>
      </c>
      <c r="F99" s="117" t="e">
        <f t="shared" si="4"/>
        <v>#VALUE!</v>
      </c>
      <c r="G99" s="117" t="e">
        <f t="shared" si="3"/>
        <v>#VALUE!</v>
      </c>
      <c r="H99" s="117" t="e">
        <f t="shared" si="3"/>
        <v>#VALUE!</v>
      </c>
      <c r="I99" s="117" t="e">
        <f t="shared" si="3"/>
        <v>#VALUE!</v>
      </c>
      <c r="J99" s="118" t="e">
        <f t="shared" si="5"/>
        <v>#VALUE!</v>
      </c>
      <c r="K99" s="26" t="s">
        <v>515</v>
      </c>
      <c r="L99" s="26" t="s">
        <v>515</v>
      </c>
      <c r="M99" s="26" t="s">
        <v>515</v>
      </c>
      <c r="N99" s="26" t="s">
        <v>515</v>
      </c>
      <c r="O99" s="26" t="s">
        <v>515</v>
      </c>
      <c r="P99" s="26" t="s">
        <v>515</v>
      </c>
    </row>
    <row r="100" spans="1:16" x14ac:dyDescent="0.3">
      <c r="A100" s="8" t="s">
        <v>269</v>
      </c>
      <c r="B100" s="8" t="s">
        <v>270</v>
      </c>
      <c r="C100" s="26">
        <v>3258</v>
      </c>
      <c r="D100" s="117">
        <f t="shared" si="4"/>
        <v>4.2971147943523637E-3</v>
      </c>
      <c r="E100" s="117">
        <f t="shared" si="4"/>
        <v>9.4843462246777158E-2</v>
      </c>
      <c r="F100" s="117">
        <f t="shared" si="4"/>
        <v>0.35082872928176795</v>
      </c>
      <c r="G100" s="117">
        <f t="shared" si="3"/>
        <v>0.39963167587476978</v>
      </c>
      <c r="H100" s="117">
        <f t="shared" si="3"/>
        <v>0.12461632903621854</v>
      </c>
      <c r="I100" s="117">
        <f t="shared" si="3"/>
        <v>2.5782688766114181E-2</v>
      </c>
      <c r="J100" s="118">
        <f t="shared" si="5"/>
        <v>2.6227747084100677</v>
      </c>
      <c r="K100" s="26">
        <v>14</v>
      </c>
      <c r="L100" s="26">
        <v>309</v>
      </c>
      <c r="M100" s="26">
        <v>1143</v>
      </c>
      <c r="N100" s="26">
        <v>1302</v>
      </c>
      <c r="O100" s="26">
        <v>406</v>
      </c>
      <c r="P100" s="26">
        <v>84</v>
      </c>
    </row>
    <row r="101" spans="1:16" x14ac:dyDescent="0.3">
      <c r="A101" s="8" t="s">
        <v>271</v>
      </c>
      <c r="B101" s="8" t="s">
        <v>272</v>
      </c>
      <c r="C101" s="26">
        <v>723</v>
      </c>
      <c r="D101" s="117">
        <f t="shared" si="4"/>
        <v>0</v>
      </c>
      <c r="E101" s="117">
        <f t="shared" si="4"/>
        <v>1.3831258644536652E-2</v>
      </c>
      <c r="F101" s="117">
        <f t="shared" si="4"/>
        <v>0.26556016597510373</v>
      </c>
      <c r="G101" s="117">
        <f t="shared" si="3"/>
        <v>0.51867219917012453</v>
      </c>
      <c r="H101" s="117">
        <f t="shared" si="3"/>
        <v>0.16735822959889349</v>
      </c>
      <c r="I101" s="117">
        <f t="shared" si="3"/>
        <v>3.4578146611341634E-2</v>
      </c>
      <c r="J101" s="118">
        <f t="shared" si="5"/>
        <v>2.9432918395573999</v>
      </c>
      <c r="K101" s="26">
        <v>0</v>
      </c>
      <c r="L101" s="26">
        <v>10</v>
      </c>
      <c r="M101" s="26">
        <v>192</v>
      </c>
      <c r="N101" s="26">
        <v>375</v>
      </c>
      <c r="O101" s="26">
        <v>121</v>
      </c>
      <c r="P101" s="26">
        <v>25</v>
      </c>
    </row>
    <row r="102" spans="1:16" x14ac:dyDescent="0.3">
      <c r="A102" s="8" t="s">
        <v>273</v>
      </c>
      <c r="B102" s="8" t="s">
        <v>274</v>
      </c>
      <c r="C102" s="26">
        <v>9671</v>
      </c>
      <c r="D102" s="117">
        <f t="shared" si="4"/>
        <v>2.1714403887912316E-3</v>
      </c>
      <c r="E102" s="117">
        <f t="shared" si="4"/>
        <v>0.10567676558783994</v>
      </c>
      <c r="F102" s="117">
        <f t="shared" si="4"/>
        <v>0.20266776962051494</v>
      </c>
      <c r="G102" s="117">
        <f t="shared" si="3"/>
        <v>0.52155930100299863</v>
      </c>
      <c r="H102" s="117">
        <f t="shared" si="3"/>
        <v>0.1413504291179816</v>
      </c>
      <c r="I102" s="117">
        <f t="shared" si="3"/>
        <v>2.6574294281873644E-2</v>
      </c>
      <c r="J102" s="118">
        <f t="shared" si="5"/>
        <v>2.7739633957191603</v>
      </c>
      <c r="K102" s="26">
        <v>21</v>
      </c>
      <c r="L102" s="26">
        <v>1022</v>
      </c>
      <c r="M102" s="26">
        <v>1960</v>
      </c>
      <c r="N102" s="26">
        <v>5044</v>
      </c>
      <c r="O102" s="26">
        <v>1367</v>
      </c>
      <c r="P102" s="26">
        <v>257</v>
      </c>
    </row>
    <row r="103" spans="1:16" x14ac:dyDescent="0.3">
      <c r="A103" s="8" t="s">
        <v>275</v>
      </c>
      <c r="B103" s="8" t="s">
        <v>276</v>
      </c>
      <c r="C103" s="26">
        <v>155</v>
      </c>
      <c r="D103" s="117">
        <f t="shared" si="4"/>
        <v>0</v>
      </c>
      <c r="E103" s="117">
        <f t="shared" si="4"/>
        <v>3.2258064516129031E-2</v>
      </c>
      <c r="F103" s="117">
        <f t="shared" si="4"/>
        <v>0.18064516129032257</v>
      </c>
      <c r="G103" s="117">
        <f t="shared" si="3"/>
        <v>0.40645161290322579</v>
      </c>
      <c r="H103" s="117">
        <f t="shared" si="3"/>
        <v>0.3032258064516129</v>
      </c>
      <c r="I103" s="117">
        <f t="shared" si="3"/>
        <v>7.7419354838709681E-2</v>
      </c>
      <c r="J103" s="118">
        <f t="shared" si="5"/>
        <v>3.2129032258064516</v>
      </c>
      <c r="K103" s="26">
        <v>0</v>
      </c>
      <c r="L103" s="26">
        <v>5</v>
      </c>
      <c r="M103" s="26">
        <v>28</v>
      </c>
      <c r="N103" s="26">
        <v>63</v>
      </c>
      <c r="O103" s="26">
        <v>47</v>
      </c>
      <c r="P103" s="26">
        <v>12</v>
      </c>
    </row>
    <row r="104" spans="1:16" x14ac:dyDescent="0.3">
      <c r="A104" s="8" t="s">
        <v>277</v>
      </c>
      <c r="B104" s="8" t="s">
        <v>278</v>
      </c>
      <c r="C104" s="26">
        <v>161</v>
      </c>
      <c r="D104" s="117">
        <f t="shared" si="4"/>
        <v>0</v>
      </c>
      <c r="E104" s="117">
        <f t="shared" si="4"/>
        <v>3.1055900621118012E-2</v>
      </c>
      <c r="F104" s="117">
        <f t="shared" si="4"/>
        <v>0.30434782608695654</v>
      </c>
      <c r="G104" s="117">
        <f t="shared" si="3"/>
        <v>0.45962732919254656</v>
      </c>
      <c r="H104" s="117">
        <f t="shared" si="3"/>
        <v>0.12422360248447205</v>
      </c>
      <c r="I104" s="117">
        <f t="shared" si="3"/>
        <v>8.0745341614906832E-2</v>
      </c>
      <c r="J104" s="118">
        <f t="shared" si="5"/>
        <v>2.9192546583850931</v>
      </c>
      <c r="K104" s="26">
        <v>0</v>
      </c>
      <c r="L104" s="26">
        <v>5</v>
      </c>
      <c r="M104" s="26">
        <v>49</v>
      </c>
      <c r="N104" s="26">
        <v>74</v>
      </c>
      <c r="O104" s="26">
        <v>20</v>
      </c>
      <c r="P104" s="26">
        <v>13</v>
      </c>
    </row>
    <row r="105" spans="1:16" x14ac:dyDescent="0.3">
      <c r="A105" s="8" t="s">
        <v>279</v>
      </c>
      <c r="B105" s="8" t="s">
        <v>280</v>
      </c>
      <c r="C105" s="26" t="s">
        <v>515</v>
      </c>
      <c r="D105" s="117" t="e">
        <f t="shared" si="4"/>
        <v>#VALUE!</v>
      </c>
      <c r="E105" s="117" t="e">
        <f t="shared" si="4"/>
        <v>#VALUE!</v>
      </c>
      <c r="F105" s="117" t="e">
        <f t="shared" si="4"/>
        <v>#VALUE!</v>
      </c>
      <c r="G105" s="117" t="e">
        <f t="shared" si="3"/>
        <v>#VALUE!</v>
      </c>
      <c r="H105" s="117" t="e">
        <f t="shared" si="3"/>
        <v>#VALUE!</v>
      </c>
      <c r="I105" s="117" t="e">
        <f t="shared" si="3"/>
        <v>#VALUE!</v>
      </c>
      <c r="J105" s="118" t="e">
        <f t="shared" si="5"/>
        <v>#VALUE!</v>
      </c>
      <c r="K105" s="26" t="s">
        <v>515</v>
      </c>
      <c r="L105" s="26" t="s">
        <v>515</v>
      </c>
      <c r="M105" s="26" t="s">
        <v>515</v>
      </c>
      <c r="N105" s="26" t="s">
        <v>515</v>
      </c>
      <c r="O105" s="26" t="s">
        <v>515</v>
      </c>
      <c r="P105" s="26" t="s">
        <v>515</v>
      </c>
    </row>
    <row r="106" spans="1:16" x14ac:dyDescent="0.3">
      <c r="A106" s="8" t="s">
        <v>281</v>
      </c>
      <c r="B106" s="8" t="s">
        <v>282</v>
      </c>
      <c r="C106" s="26" t="s">
        <v>515</v>
      </c>
      <c r="D106" s="117" t="e">
        <f t="shared" si="4"/>
        <v>#VALUE!</v>
      </c>
      <c r="E106" s="117" t="e">
        <f t="shared" si="4"/>
        <v>#VALUE!</v>
      </c>
      <c r="F106" s="117" t="e">
        <f t="shared" si="4"/>
        <v>#VALUE!</v>
      </c>
      <c r="G106" s="117" t="e">
        <f t="shared" si="3"/>
        <v>#VALUE!</v>
      </c>
      <c r="H106" s="117" t="e">
        <f t="shared" si="3"/>
        <v>#VALUE!</v>
      </c>
      <c r="I106" s="117" t="e">
        <f t="shared" si="3"/>
        <v>#VALUE!</v>
      </c>
      <c r="J106" s="118" t="e">
        <f t="shared" si="5"/>
        <v>#VALUE!</v>
      </c>
      <c r="K106" s="26" t="s">
        <v>515</v>
      </c>
      <c r="L106" s="26" t="s">
        <v>515</v>
      </c>
      <c r="M106" s="26" t="s">
        <v>515</v>
      </c>
      <c r="N106" s="26" t="s">
        <v>515</v>
      </c>
      <c r="O106" s="26" t="s">
        <v>515</v>
      </c>
      <c r="P106" s="26" t="s">
        <v>515</v>
      </c>
    </row>
    <row r="107" spans="1:16" x14ac:dyDescent="0.3">
      <c r="A107" s="8" t="s">
        <v>283</v>
      </c>
      <c r="B107" s="8" t="s">
        <v>284</v>
      </c>
      <c r="C107" s="26">
        <v>3226</v>
      </c>
      <c r="D107" s="117">
        <f t="shared" si="4"/>
        <v>6.1996280223186606E-4</v>
      </c>
      <c r="E107" s="117">
        <f t="shared" si="4"/>
        <v>7.0675759454432732E-2</v>
      </c>
      <c r="F107" s="117">
        <f t="shared" si="4"/>
        <v>0.35492870427774331</v>
      </c>
      <c r="G107" s="117">
        <f t="shared" si="3"/>
        <v>0.4435833849969002</v>
      </c>
      <c r="H107" s="117">
        <f t="shared" si="3"/>
        <v>0.10136391816491011</v>
      </c>
      <c r="I107" s="117">
        <f t="shared" si="3"/>
        <v>2.8828270303781774E-2</v>
      </c>
      <c r="J107" s="118">
        <f t="shared" si="5"/>
        <v>2.6608803471791691</v>
      </c>
      <c r="K107" s="26">
        <v>2</v>
      </c>
      <c r="L107" s="26">
        <v>228</v>
      </c>
      <c r="M107" s="26">
        <v>1145</v>
      </c>
      <c r="N107" s="26">
        <v>1431</v>
      </c>
      <c r="O107" s="26">
        <v>327</v>
      </c>
      <c r="P107" s="26">
        <v>93</v>
      </c>
    </row>
    <row r="108" spans="1:16" x14ac:dyDescent="0.3">
      <c r="A108" s="8" t="s">
        <v>285</v>
      </c>
      <c r="B108" s="8" t="s">
        <v>286</v>
      </c>
      <c r="C108" s="26">
        <v>87</v>
      </c>
      <c r="D108" s="117">
        <f t="shared" si="4"/>
        <v>0</v>
      </c>
      <c r="E108" s="117">
        <f t="shared" si="4"/>
        <v>1.1494252873563218E-2</v>
      </c>
      <c r="F108" s="117">
        <f t="shared" si="4"/>
        <v>0.16091954022988506</v>
      </c>
      <c r="G108" s="117">
        <f t="shared" si="3"/>
        <v>0.48275862068965519</v>
      </c>
      <c r="H108" s="117">
        <f t="shared" si="3"/>
        <v>0.21839080459770116</v>
      </c>
      <c r="I108" s="117">
        <f t="shared" si="3"/>
        <v>0.12643678160919541</v>
      </c>
      <c r="J108" s="118">
        <f t="shared" si="5"/>
        <v>3.2873563218390807</v>
      </c>
      <c r="K108" s="26">
        <v>0</v>
      </c>
      <c r="L108" s="26">
        <v>1</v>
      </c>
      <c r="M108" s="26">
        <v>14</v>
      </c>
      <c r="N108" s="26">
        <v>42</v>
      </c>
      <c r="O108" s="26">
        <v>19</v>
      </c>
      <c r="P108" s="26">
        <v>11</v>
      </c>
    </row>
    <row r="109" spans="1:16" x14ac:dyDescent="0.3">
      <c r="A109" s="8" t="s">
        <v>287</v>
      </c>
      <c r="B109" s="8" t="s">
        <v>288</v>
      </c>
      <c r="C109" s="26">
        <v>86</v>
      </c>
      <c r="D109" s="117">
        <f t="shared" si="4"/>
        <v>0</v>
      </c>
      <c r="E109" s="117">
        <f t="shared" si="4"/>
        <v>0.11627906976744186</v>
      </c>
      <c r="F109" s="117">
        <f t="shared" si="4"/>
        <v>0.29069767441860467</v>
      </c>
      <c r="G109" s="117">
        <f t="shared" si="3"/>
        <v>0.34883720930232559</v>
      </c>
      <c r="H109" s="117">
        <f t="shared" si="3"/>
        <v>0.22093023255813954</v>
      </c>
      <c r="I109" s="117">
        <f t="shared" si="3"/>
        <v>2.3255813953488372E-2</v>
      </c>
      <c r="J109" s="118">
        <f t="shared" si="5"/>
        <v>2.7441860465116279</v>
      </c>
      <c r="K109" s="26">
        <v>0</v>
      </c>
      <c r="L109" s="26">
        <v>10</v>
      </c>
      <c r="M109" s="26">
        <v>25</v>
      </c>
      <c r="N109" s="26">
        <v>30</v>
      </c>
      <c r="O109" s="26">
        <v>19</v>
      </c>
      <c r="P109" s="26">
        <v>2</v>
      </c>
    </row>
    <row r="110" spans="1:16" x14ac:dyDescent="0.3">
      <c r="A110" s="8" t="s">
        <v>289</v>
      </c>
      <c r="B110" s="8" t="s">
        <v>290</v>
      </c>
      <c r="C110" s="26">
        <v>814</v>
      </c>
      <c r="D110" s="117">
        <f t="shared" si="4"/>
        <v>0</v>
      </c>
      <c r="E110" s="117">
        <f t="shared" si="4"/>
        <v>3.4398034398034398E-2</v>
      </c>
      <c r="F110" s="117">
        <f t="shared" si="4"/>
        <v>0.42628992628992629</v>
      </c>
      <c r="G110" s="117">
        <f t="shared" si="3"/>
        <v>0.41646191646191644</v>
      </c>
      <c r="H110" s="117">
        <f t="shared" si="3"/>
        <v>9.9508599508599513E-2</v>
      </c>
      <c r="I110" s="117">
        <f t="shared" si="3"/>
        <v>2.334152334152334E-2</v>
      </c>
      <c r="J110" s="118">
        <f t="shared" si="5"/>
        <v>2.651105651105651</v>
      </c>
      <c r="K110" s="26">
        <v>0</v>
      </c>
      <c r="L110" s="26">
        <v>28</v>
      </c>
      <c r="M110" s="26">
        <v>347</v>
      </c>
      <c r="N110" s="26">
        <v>339</v>
      </c>
      <c r="O110" s="26">
        <v>81</v>
      </c>
      <c r="P110" s="26">
        <v>19</v>
      </c>
    </row>
    <row r="111" spans="1:16" x14ac:dyDescent="0.3">
      <c r="A111" s="8" t="s">
        <v>291</v>
      </c>
      <c r="B111" s="8" t="s">
        <v>292</v>
      </c>
      <c r="C111" s="26" t="s">
        <v>515</v>
      </c>
      <c r="D111" s="117" t="e">
        <f t="shared" si="4"/>
        <v>#VALUE!</v>
      </c>
      <c r="E111" s="117" t="e">
        <f t="shared" si="4"/>
        <v>#VALUE!</v>
      </c>
      <c r="F111" s="117" t="e">
        <f t="shared" si="4"/>
        <v>#VALUE!</v>
      </c>
      <c r="G111" s="117" t="e">
        <f t="shared" si="3"/>
        <v>#VALUE!</v>
      </c>
      <c r="H111" s="117" t="e">
        <f t="shared" si="3"/>
        <v>#VALUE!</v>
      </c>
      <c r="I111" s="117" t="e">
        <f t="shared" si="3"/>
        <v>#VALUE!</v>
      </c>
      <c r="J111" s="118" t="e">
        <f t="shared" si="5"/>
        <v>#VALUE!</v>
      </c>
      <c r="K111" s="26" t="s">
        <v>515</v>
      </c>
      <c r="L111" s="26" t="s">
        <v>515</v>
      </c>
      <c r="M111" s="26" t="s">
        <v>515</v>
      </c>
      <c r="N111" s="26" t="s">
        <v>515</v>
      </c>
      <c r="O111" s="26" t="s">
        <v>515</v>
      </c>
      <c r="P111" s="26" t="s">
        <v>515</v>
      </c>
    </row>
    <row r="112" spans="1:16" x14ac:dyDescent="0.3">
      <c r="A112" s="8" t="s">
        <v>293</v>
      </c>
      <c r="B112" s="8" t="s">
        <v>294</v>
      </c>
      <c r="C112" s="26">
        <v>129</v>
      </c>
      <c r="D112" s="117">
        <f t="shared" si="4"/>
        <v>0</v>
      </c>
      <c r="E112" s="117">
        <f t="shared" si="4"/>
        <v>3.1007751937984496E-2</v>
      </c>
      <c r="F112" s="117">
        <f t="shared" si="4"/>
        <v>0.17829457364341086</v>
      </c>
      <c r="G112" s="117">
        <f t="shared" si="3"/>
        <v>0.4263565891472868</v>
      </c>
      <c r="H112" s="117">
        <f t="shared" si="3"/>
        <v>0.29457364341085274</v>
      </c>
      <c r="I112" s="117">
        <f t="shared" si="3"/>
        <v>6.9767441860465115E-2</v>
      </c>
      <c r="J112" s="118">
        <f t="shared" si="5"/>
        <v>3.193798449612403</v>
      </c>
      <c r="K112" s="26">
        <v>0</v>
      </c>
      <c r="L112" s="26">
        <v>4</v>
      </c>
      <c r="M112" s="26">
        <v>23</v>
      </c>
      <c r="N112" s="26">
        <v>55</v>
      </c>
      <c r="O112" s="26">
        <v>38</v>
      </c>
      <c r="P112" s="26">
        <v>9</v>
      </c>
    </row>
    <row r="113" spans="1:16" x14ac:dyDescent="0.3">
      <c r="A113" s="8" t="s">
        <v>295</v>
      </c>
      <c r="B113" s="8" t="s">
        <v>296</v>
      </c>
      <c r="C113" s="26">
        <v>145</v>
      </c>
      <c r="D113" s="117">
        <f t="shared" si="4"/>
        <v>0</v>
      </c>
      <c r="E113" s="117">
        <f t="shared" si="4"/>
        <v>3.4482758620689655E-2</v>
      </c>
      <c r="F113" s="117">
        <f t="shared" si="4"/>
        <v>0.14482758620689656</v>
      </c>
      <c r="G113" s="117">
        <f t="shared" si="3"/>
        <v>0.4689655172413793</v>
      </c>
      <c r="H113" s="117">
        <f t="shared" si="3"/>
        <v>0.25517241379310346</v>
      </c>
      <c r="I113" s="117">
        <f t="shared" si="3"/>
        <v>9.6551724137931033E-2</v>
      </c>
      <c r="J113" s="118">
        <f t="shared" si="5"/>
        <v>3.2344827586206897</v>
      </c>
      <c r="K113" s="26">
        <v>0</v>
      </c>
      <c r="L113" s="26">
        <v>5</v>
      </c>
      <c r="M113" s="26">
        <v>21</v>
      </c>
      <c r="N113" s="26">
        <v>68</v>
      </c>
      <c r="O113" s="26">
        <v>37</v>
      </c>
      <c r="P113" s="26">
        <v>14</v>
      </c>
    </row>
    <row r="114" spans="1:16" x14ac:dyDescent="0.3">
      <c r="A114" s="8" t="s">
        <v>297</v>
      </c>
      <c r="B114" s="8" t="s">
        <v>298</v>
      </c>
      <c r="C114" s="26">
        <v>209</v>
      </c>
      <c r="D114" s="117">
        <f t="shared" si="4"/>
        <v>9.5693779904306216E-3</v>
      </c>
      <c r="E114" s="117">
        <f t="shared" si="4"/>
        <v>1.9138755980861243E-2</v>
      </c>
      <c r="F114" s="117">
        <f t="shared" si="4"/>
        <v>0.291866028708134</v>
      </c>
      <c r="G114" s="117">
        <f t="shared" si="3"/>
        <v>0.44976076555023925</v>
      </c>
      <c r="H114" s="117">
        <f t="shared" si="3"/>
        <v>0.17224880382775121</v>
      </c>
      <c r="I114" s="117">
        <f t="shared" si="3"/>
        <v>5.7416267942583733E-2</v>
      </c>
      <c r="J114" s="118">
        <f t="shared" si="5"/>
        <v>2.9282296650717705</v>
      </c>
      <c r="K114" s="26">
        <v>2</v>
      </c>
      <c r="L114" s="26">
        <v>4</v>
      </c>
      <c r="M114" s="26">
        <v>61</v>
      </c>
      <c r="N114" s="26">
        <v>94</v>
      </c>
      <c r="O114" s="26">
        <v>36</v>
      </c>
      <c r="P114" s="26">
        <v>12</v>
      </c>
    </row>
    <row r="115" spans="1:16" x14ac:dyDescent="0.3">
      <c r="A115" s="8" t="s">
        <v>299</v>
      </c>
      <c r="B115" s="8" t="s">
        <v>300</v>
      </c>
      <c r="C115" s="26">
        <v>141</v>
      </c>
      <c r="D115" s="117">
        <f t="shared" si="4"/>
        <v>0</v>
      </c>
      <c r="E115" s="117">
        <f t="shared" si="4"/>
        <v>1.4184397163120567E-2</v>
      </c>
      <c r="F115" s="117">
        <f t="shared" si="4"/>
        <v>0.1773049645390071</v>
      </c>
      <c r="G115" s="117">
        <f t="shared" si="3"/>
        <v>0.42553191489361702</v>
      </c>
      <c r="H115" s="117">
        <f t="shared" si="3"/>
        <v>0.24113475177304963</v>
      </c>
      <c r="I115" s="117">
        <f t="shared" si="3"/>
        <v>0.14184397163120568</v>
      </c>
      <c r="J115" s="118">
        <f t="shared" si="5"/>
        <v>3.3191489361702127</v>
      </c>
      <c r="K115" s="26">
        <v>0</v>
      </c>
      <c r="L115" s="26">
        <v>2</v>
      </c>
      <c r="M115" s="26">
        <v>25</v>
      </c>
      <c r="N115" s="26">
        <v>60</v>
      </c>
      <c r="O115" s="26">
        <v>34</v>
      </c>
      <c r="P115" s="26">
        <v>20</v>
      </c>
    </row>
    <row r="116" spans="1:16" x14ac:dyDescent="0.3">
      <c r="A116" s="8" t="s">
        <v>301</v>
      </c>
      <c r="B116" s="8" t="s">
        <v>302</v>
      </c>
      <c r="C116" s="26">
        <v>340</v>
      </c>
      <c r="D116" s="117">
        <f t="shared" si="4"/>
        <v>0</v>
      </c>
      <c r="E116" s="117">
        <f t="shared" si="4"/>
        <v>0.05</v>
      </c>
      <c r="F116" s="117">
        <f t="shared" si="4"/>
        <v>0.25588235294117645</v>
      </c>
      <c r="G116" s="117">
        <f t="shared" si="3"/>
        <v>0.39117647058823529</v>
      </c>
      <c r="H116" s="117">
        <f t="shared" si="3"/>
        <v>0.22352941176470589</v>
      </c>
      <c r="I116" s="117">
        <f t="shared" si="3"/>
        <v>7.9411764705882348E-2</v>
      </c>
      <c r="J116" s="118">
        <f t="shared" si="5"/>
        <v>3.026470588235294</v>
      </c>
      <c r="K116" s="26">
        <v>0</v>
      </c>
      <c r="L116" s="26">
        <v>17</v>
      </c>
      <c r="M116" s="26">
        <v>87</v>
      </c>
      <c r="N116" s="26">
        <v>133</v>
      </c>
      <c r="O116" s="26">
        <v>76</v>
      </c>
      <c r="P116" s="26">
        <v>27</v>
      </c>
    </row>
    <row r="117" spans="1:16" x14ac:dyDescent="0.3">
      <c r="A117" s="8" t="s">
        <v>303</v>
      </c>
      <c r="B117" s="8" t="s">
        <v>304</v>
      </c>
      <c r="C117" s="8">
        <v>54519</v>
      </c>
      <c r="D117" s="117">
        <f t="shared" ref="D117:I120" si="6">K117/$C117</f>
        <v>1.3022982813331132E-3</v>
      </c>
      <c r="E117" s="117">
        <f t="shared" si="6"/>
        <v>6.7169243749885366E-2</v>
      </c>
      <c r="F117" s="117">
        <f t="shared" si="6"/>
        <v>0.26986921990498725</v>
      </c>
      <c r="G117" s="117">
        <f t="shared" si="6"/>
        <v>0.44336836699132415</v>
      </c>
      <c r="H117" s="117">
        <f t="shared" si="6"/>
        <v>0.16896861644564282</v>
      </c>
      <c r="I117" s="117">
        <f t="shared" si="6"/>
        <v>4.9322254626827343E-2</v>
      </c>
      <c r="J117" s="118">
        <f t="shared" ref="J117" si="7">SUMPRODUCT($K$2:$P$2,K117:P117)/C117</f>
        <v>2.8594985234505401</v>
      </c>
      <c r="K117" s="8">
        <v>71</v>
      </c>
      <c r="L117" s="8">
        <v>3662</v>
      </c>
      <c r="M117" s="8">
        <v>14713</v>
      </c>
      <c r="N117" s="8">
        <v>24172</v>
      </c>
      <c r="O117" s="8">
        <v>9212</v>
      </c>
      <c r="P117" s="8">
        <v>2689</v>
      </c>
    </row>
    <row r="118" spans="1:16" x14ac:dyDescent="0.3">
      <c r="A118" s="8" t="s">
        <v>317</v>
      </c>
      <c r="B118" s="8" t="s">
        <v>318</v>
      </c>
      <c r="C118" s="8">
        <v>372085</v>
      </c>
      <c r="D118" s="117">
        <f t="shared" si="6"/>
        <v>1.5345955897174033E-3</v>
      </c>
      <c r="E118" s="117">
        <f t="shared" si="6"/>
        <v>8.3771181316097135E-2</v>
      </c>
      <c r="F118" s="117">
        <f t="shared" si="6"/>
        <v>0.28547778061464452</v>
      </c>
      <c r="G118" s="117">
        <f t="shared" si="6"/>
        <v>0.43078328876466399</v>
      </c>
      <c r="H118" s="117">
        <f t="shared" si="6"/>
        <v>0.1533762446752758</v>
      </c>
      <c r="I118" s="117">
        <f t="shared" si="6"/>
        <v>4.5056909039601169E-2</v>
      </c>
      <c r="J118" s="118">
        <f>SUMPRODUCT($K$2:$P$2,K118:P118)/C118</f>
        <v>2.7858661327384873</v>
      </c>
      <c r="K118" s="8">
        <v>571</v>
      </c>
      <c r="L118" s="8">
        <v>31170</v>
      </c>
      <c r="M118" s="8">
        <v>106222</v>
      </c>
      <c r="N118" s="8">
        <v>160288</v>
      </c>
      <c r="O118" s="8">
        <v>57069</v>
      </c>
      <c r="P118" s="8">
        <v>16765</v>
      </c>
    </row>
    <row r="119" spans="1:16" x14ac:dyDescent="0.3">
      <c r="A119" s="8" t="s">
        <v>319</v>
      </c>
      <c r="B119" s="8" t="s">
        <v>320</v>
      </c>
      <c r="C119" s="26">
        <v>2423035</v>
      </c>
      <c r="D119" s="117">
        <f t="shared" si="6"/>
        <v>2.1435926431108096E-3</v>
      </c>
      <c r="E119" s="117">
        <f t="shared" si="6"/>
        <v>0.10374344571993388</v>
      </c>
      <c r="F119" s="117">
        <f t="shared" si="6"/>
        <v>0.26156287465925998</v>
      </c>
      <c r="G119" s="117">
        <f t="shared" si="6"/>
        <v>0.41375671420346799</v>
      </c>
      <c r="H119" s="117">
        <f t="shared" si="6"/>
        <v>0.16823240275109522</v>
      </c>
      <c r="I119" s="117">
        <f t="shared" si="6"/>
        <v>5.0560970023132146E-2</v>
      </c>
      <c r="J119" s="118">
        <f>SUMPRODUCT($J$2:$O$2,K119:P119)/C119</f>
        <v>1.7960173914120101</v>
      </c>
      <c r="K119" s="26">
        <v>5194</v>
      </c>
      <c r="L119" s="26">
        <v>251374</v>
      </c>
      <c r="M119" s="26">
        <v>633776</v>
      </c>
      <c r="N119" s="26">
        <v>1002547</v>
      </c>
      <c r="O119" s="26">
        <v>407633</v>
      </c>
      <c r="P119" s="26">
        <v>122511</v>
      </c>
    </row>
    <row r="120" spans="1:16" x14ac:dyDescent="0.3">
      <c r="A120" s="8" t="s">
        <v>4</v>
      </c>
      <c r="B120" s="8" t="s">
        <v>321</v>
      </c>
      <c r="C120" s="26">
        <v>22063368</v>
      </c>
      <c r="D120" s="117">
        <f t="shared" si="6"/>
        <v>2.4900096848314364E-3</v>
      </c>
      <c r="E120" s="117">
        <f t="shared" si="6"/>
        <v>0.11756559560625558</v>
      </c>
      <c r="F120" s="117">
        <f t="shared" si="6"/>
        <v>0.27851971648208923</v>
      </c>
      <c r="G120" s="117">
        <f t="shared" si="6"/>
        <v>0.41191412843225023</v>
      </c>
      <c r="H120" s="117">
        <f t="shared" si="6"/>
        <v>0.14351983795039813</v>
      </c>
      <c r="I120" s="117">
        <f t="shared" si="6"/>
        <v>4.5990711844175379E-2</v>
      </c>
      <c r="J120" s="118">
        <f>SUMPRODUCT($J$2:$O$2,K120:P120)/C120</f>
        <v>1.7168703345744856</v>
      </c>
      <c r="K120" s="26">
        <v>54938</v>
      </c>
      <c r="L120" s="26">
        <v>2593893</v>
      </c>
      <c r="M120" s="26">
        <v>6145083</v>
      </c>
      <c r="N120" s="26">
        <v>9088213</v>
      </c>
      <c r="O120" s="26">
        <v>3166531</v>
      </c>
      <c r="P120" s="26">
        <v>1014710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9"/>
  <sheetViews>
    <sheetView workbookViewId="0">
      <selection activeCell="A3" sqref="A3:I119"/>
    </sheetView>
  </sheetViews>
  <sheetFormatPr defaultColWidth="10.5546875" defaultRowHeight="15.6" x14ac:dyDescent="0.3"/>
  <cols>
    <col min="1" max="1" width="43.88671875" style="157" bestFit="1" customWidth="1"/>
    <col min="2" max="2" width="10.5546875" style="157"/>
    <col min="3" max="4" width="10.5546875" style="182"/>
    <col min="5" max="5" width="10.5546875" style="157"/>
    <col min="6" max="16384" width="10.5546875" style="107"/>
  </cols>
  <sheetData>
    <row r="1" spans="1:9" x14ac:dyDescent="0.3">
      <c r="A1" s="166" t="s">
        <v>550</v>
      </c>
      <c r="B1" s="157" t="s">
        <v>629</v>
      </c>
    </row>
    <row r="2" spans="1:9" x14ac:dyDescent="0.3">
      <c r="A2" s="157" t="s">
        <v>42</v>
      </c>
      <c r="B2" s="157" t="s">
        <v>76</v>
      </c>
      <c r="C2" s="182" t="s">
        <v>40</v>
      </c>
      <c r="D2" s="182" t="s">
        <v>551</v>
      </c>
      <c r="E2" s="157" t="s">
        <v>76</v>
      </c>
      <c r="F2" s="107" t="s">
        <v>552</v>
      </c>
      <c r="G2" s="107" t="s">
        <v>553</v>
      </c>
      <c r="H2" s="107" t="s">
        <v>42</v>
      </c>
      <c r="I2" s="107" t="s">
        <v>76</v>
      </c>
    </row>
    <row r="3" spans="1:9" x14ac:dyDescent="0.3">
      <c r="A3" s="157" t="s">
        <v>77</v>
      </c>
      <c r="B3" s="157" t="s">
        <v>78</v>
      </c>
      <c r="C3" s="182">
        <v>5</v>
      </c>
      <c r="D3" s="182">
        <v>8</v>
      </c>
      <c r="E3" s="157" t="s">
        <v>78</v>
      </c>
      <c r="F3" s="183">
        <f>C3/[2]HouseholdComposition!C3</f>
        <v>7.8125E-3</v>
      </c>
      <c r="G3" s="183">
        <f>D3/[2]HouseholdComposition!C3</f>
        <v>1.2500000000000001E-2</v>
      </c>
      <c r="H3" s="107" t="s">
        <v>77</v>
      </c>
      <c r="I3" s="107" t="s">
        <v>78</v>
      </c>
    </row>
    <row r="4" spans="1:9" x14ac:dyDescent="0.3">
      <c r="A4" s="157" t="s">
        <v>79</v>
      </c>
      <c r="B4" s="157" t="s">
        <v>80</v>
      </c>
      <c r="C4" s="182">
        <v>28</v>
      </c>
      <c r="D4" s="182">
        <v>28</v>
      </c>
      <c r="E4" s="157" t="s">
        <v>80</v>
      </c>
      <c r="F4" s="183">
        <f>C4/[2]HouseholdComposition!C4</f>
        <v>6.2486052220486503E-3</v>
      </c>
      <c r="G4" s="183">
        <f>D4/[2]HouseholdComposition!C4</f>
        <v>6.2486052220486503E-3</v>
      </c>
      <c r="H4" s="107" t="s">
        <v>79</v>
      </c>
      <c r="I4" s="107" t="s">
        <v>80</v>
      </c>
    </row>
    <row r="5" spans="1:9" x14ac:dyDescent="0.3">
      <c r="A5" s="157" t="s">
        <v>81</v>
      </c>
      <c r="B5" s="157" t="s">
        <v>82</v>
      </c>
      <c r="C5" s="182">
        <v>12</v>
      </c>
      <c r="D5" s="182">
        <v>11</v>
      </c>
      <c r="E5" s="157" t="s">
        <v>82</v>
      </c>
      <c r="F5" s="183">
        <f>C5/[2]HouseholdComposition!C5</f>
        <v>1.9900497512437811E-2</v>
      </c>
      <c r="G5" s="183">
        <f>D5/[2]HouseholdComposition!C5</f>
        <v>1.824212271973466E-2</v>
      </c>
      <c r="H5" s="107" t="s">
        <v>81</v>
      </c>
      <c r="I5" s="107" t="s">
        <v>82</v>
      </c>
    </row>
    <row r="6" spans="1:9" x14ac:dyDescent="0.3">
      <c r="A6" s="157" t="s">
        <v>83</v>
      </c>
      <c r="B6" s="157" t="s">
        <v>84</v>
      </c>
      <c r="C6" s="182">
        <v>4</v>
      </c>
      <c r="D6" s="182">
        <v>2</v>
      </c>
      <c r="E6" s="157" t="s">
        <v>84</v>
      </c>
      <c r="F6" s="183">
        <f>C6/[2]HouseholdComposition!C6</f>
        <v>1.1627906976744186E-2</v>
      </c>
      <c r="G6" s="183">
        <f>D6/[2]HouseholdComposition!C6</f>
        <v>5.8139534883720929E-3</v>
      </c>
      <c r="H6" s="107" t="s">
        <v>83</v>
      </c>
      <c r="I6" s="107" t="s">
        <v>84</v>
      </c>
    </row>
    <row r="7" spans="1:9" x14ac:dyDescent="0.3">
      <c r="A7" s="157" t="s">
        <v>85</v>
      </c>
      <c r="B7" s="157" t="s">
        <v>86</v>
      </c>
      <c r="C7" s="182">
        <v>6</v>
      </c>
      <c r="D7" s="182">
        <v>1</v>
      </c>
      <c r="E7" s="157" t="s">
        <v>86</v>
      </c>
      <c r="F7" s="183">
        <f>C7/[2]HouseholdComposition!C7</f>
        <v>3.8216560509554139E-2</v>
      </c>
      <c r="G7" s="183">
        <f>D7/[2]HouseholdComposition!C7</f>
        <v>6.369426751592357E-3</v>
      </c>
      <c r="H7" s="107" t="s">
        <v>85</v>
      </c>
      <c r="I7" s="107" t="s">
        <v>86</v>
      </c>
    </row>
    <row r="8" spans="1:9" x14ac:dyDescent="0.3">
      <c r="A8" s="157" t="s">
        <v>87</v>
      </c>
      <c r="B8" s="157" t="s">
        <v>88</v>
      </c>
      <c r="C8" s="182">
        <v>1</v>
      </c>
      <c r="D8" s="182">
        <v>2</v>
      </c>
      <c r="E8" s="157" t="s">
        <v>88</v>
      </c>
      <c r="F8" s="183">
        <f>C8/[2]HouseholdComposition!C8</f>
        <v>4.807692307692308E-3</v>
      </c>
      <c r="G8" s="183">
        <f>D8/[2]HouseholdComposition!C8</f>
        <v>9.6153846153846159E-3</v>
      </c>
      <c r="H8" s="107" t="s">
        <v>87</v>
      </c>
      <c r="I8" s="107" t="s">
        <v>88</v>
      </c>
    </row>
    <row r="9" spans="1:9" x14ac:dyDescent="0.3">
      <c r="A9" s="157" t="s">
        <v>89</v>
      </c>
      <c r="B9" s="157" t="s">
        <v>90</v>
      </c>
      <c r="C9" s="182">
        <v>4</v>
      </c>
      <c r="D9" s="182">
        <v>2</v>
      </c>
      <c r="E9" s="157" t="s">
        <v>90</v>
      </c>
      <c r="F9" s="183">
        <f>C9/[2]HouseholdComposition!C9</f>
        <v>7.0546737213403876E-3</v>
      </c>
      <c r="G9" s="183">
        <f>D9/[2]HouseholdComposition!C9</f>
        <v>3.5273368606701938E-3</v>
      </c>
      <c r="H9" s="107" t="s">
        <v>89</v>
      </c>
      <c r="I9" s="107" t="s">
        <v>90</v>
      </c>
    </row>
    <row r="10" spans="1:9" x14ac:dyDescent="0.3">
      <c r="A10" s="157" t="s">
        <v>91</v>
      </c>
      <c r="B10" s="157" t="s">
        <v>92</v>
      </c>
      <c r="C10" s="182">
        <v>0</v>
      </c>
      <c r="D10" s="182">
        <v>1</v>
      </c>
      <c r="E10" s="157" t="s">
        <v>92</v>
      </c>
      <c r="F10" s="183">
        <f>C10/[2]HouseholdComposition!C10</f>
        <v>0</v>
      </c>
      <c r="G10" s="183">
        <f>D10/[2]HouseholdComposition!C10</f>
        <v>3.5842293906810036E-3</v>
      </c>
      <c r="H10" s="107" t="s">
        <v>91</v>
      </c>
      <c r="I10" s="107" t="s">
        <v>92</v>
      </c>
    </row>
    <row r="11" spans="1:9" x14ac:dyDescent="0.3">
      <c r="A11" s="157" t="s">
        <v>93</v>
      </c>
      <c r="B11" s="157" t="s">
        <v>94</v>
      </c>
      <c r="C11" s="182">
        <v>1</v>
      </c>
      <c r="D11" s="182">
        <v>2</v>
      </c>
      <c r="E11" s="157" t="s">
        <v>94</v>
      </c>
      <c r="F11" s="183">
        <f>C11/[2]HouseholdComposition!C11</f>
        <v>9.433962264150943E-3</v>
      </c>
      <c r="G11" s="183">
        <f>D11/[2]HouseholdComposition!C11</f>
        <v>1.8867924528301886E-2</v>
      </c>
      <c r="H11" s="107" t="s">
        <v>93</v>
      </c>
      <c r="I11" s="107" t="s">
        <v>94</v>
      </c>
    </row>
    <row r="12" spans="1:9" x14ac:dyDescent="0.3">
      <c r="A12" s="157" t="s">
        <v>95</v>
      </c>
      <c r="B12" s="157" t="s">
        <v>96</v>
      </c>
      <c r="C12" s="182">
        <v>4</v>
      </c>
      <c r="D12" s="182">
        <v>1</v>
      </c>
      <c r="E12" s="157" t="s">
        <v>96</v>
      </c>
      <c r="F12" s="183">
        <f>C12/[2]HouseholdComposition!C12</f>
        <v>2.9411764705882353E-2</v>
      </c>
      <c r="G12" s="183">
        <f>D12/[2]HouseholdComposition!C12</f>
        <v>7.3529411764705881E-3</v>
      </c>
      <c r="H12" s="107" t="s">
        <v>95</v>
      </c>
      <c r="I12" s="107" t="s">
        <v>96</v>
      </c>
    </row>
    <row r="13" spans="1:9" x14ac:dyDescent="0.3">
      <c r="A13" s="157" t="s">
        <v>97</v>
      </c>
      <c r="B13" s="157" t="s">
        <v>98</v>
      </c>
      <c r="C13" s="182">
        <v>4</v>
      </c>
      <c r="D13" s="182">
        <v>3</v>
      </c>
      <c r="E13" s="157" t="s">
        <v>98</v>
      </c>
      <c r="F13" s="183">
        <f>C13/[2]HouseholdComposition!C13</f>
        <v>3.5398230088495575E-2</v>
      </c>
      <c r="G13" s="183">
        <f>D13/[2]HouseholdComposition!C13</f>
        <v>2.6548672566371681E-2</v>
      </c>
      <c r="H13" s="107" t="s">
        <v>97</v>
      </c>
      <c r="I13" s="107" t="s">
        <v>98</v>
      </c>
    </row>
    <row r="14" spans="1:9" x14ac:dyDescent="0.3">
      <c r="A14" s="157" t="s">
        <v>99</v>
      </c>
      <c r="B14" s="157" t="s">
        <v>100</v>
      </c>
      <c r="C14" s="182">
        <v>5</v>
      </c>
      <c r="D14" s="182">
        <v>3</v>
      </c>
      <c r="E14" s="157" t="s">
        <v>100</v>
      </c>
      <c r="F14" s="183">
        <f>C14/[2]HouseholdComposition!C14</f>
        <v>1.7064846416382253E-2</v>
      </c>
      <c r="G14" s="183">
        <f>D14/[2]HouseholdComposition!C14</f>
        <v>1.0238907849829351E-2</v>
      </c>
      <c r="H14" s="107" t="s">
        <v>99</v>
      </c>
      <c r="I14" s="107" t="s">
        <v>100</v>
      </c>
    </row>
    <row r="15" spans="1:9" x14ac:dyDescent="0.3">
      <c r="A15" s="157" t="s">
        <v>101</v>
      </c>
      <c r="B15" s="157" t="s">
        <v>102</v>
      </c>
      <c r="C15" s="182">
        <v>1</v>
      </c>
      <c r="D15" s="182">
        <v>5</v>
      </c>
      <c r="E15" s="157" t="s">
        <v>102</v>
      </c>
      <c r="F15" s="183">
        <f>C15/[2]HouseholdComposition!C15</f>
        <v>4.9751243781094526E-3</v>
      </c>
      <c r="G15" s="183">
        <f>D15/[2]HouseholdComposition!C15</f>
        <v>2.4875621890547265E-2</v>
      </c>
      <c r="H15" s="107" t="s">
        <v>101</v>
      </c>
      <c r="I15" s="107" t="s">
        <v>102</v>
      </c>
    </row>
    <row r="16" spans="1:9" x14ac:dyDescent="0.3">
      <c r="A16" s="157" t="s">
        <v>103</v>
      </c>
      <c r="B16" s="157" t="s">
        <v>104</v>
      </c>
      <c r="C16" s="182">
        <v>1</v>
      </c>
      <c r="D16" s="182">
        <v>2</v>
      </c>
      <c r="E16" s="157" t="s">
        <v>104</v>
      </c>
      <c r="F16" s="183">
        <f>C16/[2]HouseholdComposition!C16</f>
        <v>6.993006993006993E-3</v>
      </c>
      <c r="G16" s="183">
        <f>D16/[2]HouseholdComposition!C16</f>
        <v>1.3986013986013986E-2</v>
      </c>
      <c r="H16" s="107" t="s">
        <v>103</v>
      </c>
      <c r="I16" s="107" t="s">
        <v>104</v>
      </c>
    </row>
    <row r="17" spans="1:9" x14ac:dyDescent="0.3">
      <c r="A17" s="157" t="s">
        <v>105</v>
      </c>
      <c r="B17" s="157" t="s">
        <v>106</v>
      </c>
      <c r="C17" s="182">
        <v>5</v>
      </c>
      <c r="D17" s="182">
        <v>3</v>
      </c>
      <c r="E17" s="157" t="s">
        <v>106</v>
      </c>
      <c r="F17" s="183">
        <f>C17/[2]HouseholdComposition!C17</f>
        <v>0.04</v>
      </c>
      <c r="G17" s="183">
        <f>D17/[2]HouseholdComposition!C17</f>
        <v>2.4E-2</v>
      </c>
      <c r="H17" s="107" t="s">
        <v>105</v>
      </c>
      <c r="I17" s="107" t="s">
        <v>106</v>
      </c>
    </row>
    <row r="18" spans="1:9" x14ac:dyDescent="0.3">
      <c r="A18" s="157" t="s">
        <v>107</v>
      </c>
      <c r="B18" s="157" t="s">
        <v>108</v>
      </c>
      <c r="C18" s="182">
        <v>0</v>
      </c>
      <c r="D18" s="182">
        <v>1</v>
      </c>
      <c r="E18" s="157" t="s">
        <v>108</v>
      </c>
      <c r="F18" s="183">
        <v>0</v>
      </c>
      <c r="G18" s="183">
        <v>0</v>
      </c>
      <c r="H18" s="107" t="s">
        <v>107</v>
      </c>
      <c r="I18" s="107" t="s">
        <v>108</v>
      </c>
    </row>
    <row r="19" spans="1:9" x14ac:dyDescent="0.3">
      <c r="A19" s="157" t="s">
        <v>109</v>
      </c>
      <c r="B19" s="157" t="s">
        <v>110</v>
      </c>
      <c r="C19" s="182">
        <v>7</v>
      </c>
      <c r="D19" s="182">
        <v>5</v>
      </c>
      <c r="E19" s="157" t="s">
        <v>110</v>
      </c>
      <c r="F19" s="183">
        <f>C19/[2]HouseholdComposition!C19</f>
        <v>9.0206185567010301E-3</v>
      </c>
      <c r="G19" s="183">
        <f>D19/[2]HouseholdComposition!C19</f>
        <v>6.4432989690721646E-3</v>
      </c>
      <c r="H19" s="107" t="s">
        <v>109</v>
      </c>
      <c r="I19" s="107" t="s">
        <v>110</v>
      </c>
    </row>
    <row r="20" spans="1:9" x14ac:dyDescent="0.3">
      <c r="A20" s="157" t="s">
        <v>111</v>
      </c>
      <c r="B20" s="157" t="s">
        <v>112</v>
      </c>
      <c r="C20" s="182">
        <v>3</v>
      </c>
      <c r="D20" s="182">
        <v>2</v>
      </c>
      <c r="E20" s="157" t="s">
        <v>112</v>
      </c>
      <c r="F20" s="183">
        <f>C20/[2]HouseholdComposition!C20</f>
        <v>1.7241379310344827E-2</v>
      </c>
      <c r="G20" s="183">
        <f>D20/[2]HouseholdComposition!C20</f>
        <v>1.1494252873563218E-2</v>
      </c>
      <c r="H20" s="107" t="s">
        <v>111</v>
      </c>
      <c r="I20" s="107" t="s">
        <v>112</v>
      </c>
    </row>
    <row r="21" spans="1:9" x14ac:dyDescent="0.3">
      <c r="A21" s="157" t="s">
        <v>113</v>
      </c>
      <c r="B21" s="157" t="s">
        <v>114</v>
      </c>
      <c r="C21" s="182">
        <v>2</v>
      </c>
      <c r="D21" s="182">
        <v>0</v>
      </c>
      <c r="E21" s="157" t="s">
        <v>114</v>
      </c>
      <c r="F21" s="183">
        <f>C21/[2]HouseholdComposition!C21</f>
        <v>1.9417475728155338E-2</v>
      </c>
      <c r="G21" s="183">
        <f>D21/[2]HouseholdComposition!C21</f>
        <v>0</v>
      </c>
      <c r="H21" s="107" t="s">
        <v>113</v>
      </c>
      <c r="I21" s="107" t="s">
        <v>114</v>
      </c>
    </row>
    <row r="22" spans="1:9" x14ac:dyDescent="0.3">
      <c r="A22" s="157" t="s">
        <v>115</v>
      </c>
      <c r="B22" s="157" t="s">
        <v>116</v>
      </c>
      <c r="C22" s="182">
        <v>10</v>
      </c>
      <c r="D22" s="182">
        <v>4</v>
      </c>
      <c r="E22" s="157" t="s">
        <v>116</v>
      </c>
      <c r="F22" s="183">
        <f>C22/[2]HouseholdComposition!C22</f>
        <v>3.7593984962406013E-2</v>
      </c>
      <c r="G22" s="183">
        <f>D22/[2]HouseholdComposition!C22</f>
        <v>1.5037593984962405E-2</v>
      </c>
      <c r="H22" s="107" t="s">
        <v>115</v>
      </c>
      <c r="I22" s="107" t="s">
        <v>116</v>
      </c>
    </row>
    <row r="23" spans="1:9" x14ac:dyDescent="0.3">
      <c r="A23" s="157" t="s">
        <v>117</v>
      </c>
      <c r="B23" s="157" t="s">
        <v>118</v>
      </c>
      <c r="C23" s="182">
        <v>1</v>
      </c>
      <c r="D23" s="182">
        <v>3</v>
      </c>
      <c r="E23" s="157" t="s">
        <v>118</v>
      </c>
      <c r="F23" s="183">
        <v>0</v>
      </c>
      <c r="G23" s="183">
        <v>0</v>
      </c>
      <c r="H23" s="107" t="s">
        <v>117</v>
      </c>
      <c r="I23" s="107" t="s">
        <v>118</v>
      </c>
    </row>
    <row r="24" spans="1:9" x14ac:dyDescent="0.3">
      <c r="A24" s="157" t="s">
        <v>119</v>
      </c>
      <c r="B24" s="157" t="s">
        <v>120</v>
      </c>
      <c r="C24" s="182">
        <v>0</v>
      </c>
      <c r="D24" s="182">
        <v>0</v>
      </c>
      <c r="E24" s="157" t="s">
        <v>120</v>
      </c>
      <c r="F24" s="183">
        <f>C24/[2]HouseholdComposition!C24</f>
        <v>0</v>
      </c>
      <c r="G24" s="183">
        <f>D24/[2]HouseholdComposition!C24</f>
        <v>0</v>
      </c>
      <c r="H24" s="107" t="s">
        <v>119</v>
      </c>
      <c r="I24" s="107" t="s">
        <v>120</v>
      </c>
    </row>
    <row r="25" spans="1:9" x14ac:dyDescent="0.3">
      <c r="A25" s="157" t="s">
        <v>121</v>
      </c>
      <c r="B25" s="157" t="s">
        <v>122</v>
      </c>
      <c r="C25" s="182">
        <v>1</v>
      </c>
      <c r="D25" s="182">
        <v>0</v>
      </c>
      <c r="E25" s="157" t="s">
        <v>122</v>
      </c>
      <c r="F25" s="183">
        <f>C25/[2]HouseholdComposition!C25</f>
        <v>5.3475935828877002E-3</v>
      </c>
      <c r="G25" s="183">
        <f>D25/[2]HouseholdComposition!C25</f>
        <v>0</v>
      </c>
      <c r="H25" s="107" t="s">
        <v>121</v>
      </c>
      <c r="I25" s="107" t="s">
        <v>122</v>
      </c>
    </row>
    <row r="26" spans="1:9" x14ac:dyDescent="0.3">
      <c r="A26" s="157" t="s">
        <v>125</v>
      </c>
      <c r="B26" s="157" t="s">
        <v>126</v>
      </c>
      <c r="C26" s="182">
        <v>0</v>
      </c>
      <c r="D26" s="182">
        <v>3</v>
      </c>
      <c r="E26" s="157" t="s">
        <v>126</v>
      </c>
      <c r="F26" s="183">
        <v>0</v>
      </c>
      <c r="G26" s="183">
        <v>0</v>
      </c>
      <c r="H26" s="107" t="s">
        <v>125</v>
      </c>
      <c r="I26" s="107" t="s">
        <v>126</v>
      </c>
    </row>
    <row r="27" spans="1:9" x14ac:dyDescent="0.3">
      <c r="A27" s="157" t="s">
        <v>123</v>
      </c>
      <c r="B27" s="157" t="s">
        <v>124</v>
      </c>
      <c r="C27" s="182">
        <v>46</v>
      </c>
      <c r="D27" s="182">
        <v>63</v>
      </c>
      <c r="E27" s="157" t="s">
        <v>124</v>
      </c>
      <c r="F27" s="183">
        <f>C27/[2]HouseholdComposition!C27</f>
        <v>5.689548546691404E-3</v>
      </c>
      <c r="G27" s="183">
        <f>D27/[2]HouseholdComposition!C27</f>
        <v>7.7922077922077922E-3</v>
      </c>
      <c r="H27" s="107" t="s">
        <v>123</v>
      </c>
      <c r="I27" s="107" t="s">
        <v>124</v>
      </c>
    </row>
    <row r="28" spans="1:9" x14ac:dyDescent="0.3">
      <c r="A28" s="157" t="s">
        <v>127</v>
      </c>
      <c r="B28" s="157" t="s">
        <v>128</v>
      </c>
      <c r="C28" s="182">
        <v>1</v>
      </c>
      <c r="D28" s="182">
        <v>1</v>
      </c>
      <c r="E28" s="157" t="s">
        <v>128</v>
      </c>
      <c r="F28" s="183">
        <f>C28/[2]HouseholdComposition!C28</f>
        <v>5.263157894736842E-3</v>
      </c>
      <c r="G28" s="183">
        <f>D28/[2]HouseholdComposition!C28</f>
        <v>5.263157894736842E-3</v>
      </c>
      <c r="H28" s="107" t="s">
        <v>127</v>
      </c>
      <c r="I28" s="107" t="s">
        <v>128</v>
      </c>
    </row>
    <row r="29" spans="1:9" x14ac:dyDescent="0.3">
      <c r="A29" s="157" t="s">
        <v>129</v>
      </c>
      <c r="B29" s="157" t="s">
        <v>130</v>
      </c>
      <c r="C29" s="182">
        <v>4</v>
      </c>
      <c r="D29" s="182">
        <v>3</v>
      </c>
      <c r="E29" s="157" t="s">
        <v>130</v>
      </c>
      <c r="F29" s="183">
        <f>C29/[2]HouseholdComposition!C29</f>
        <v>3.6036036036036036E-2</v>
      </c>
      <c r="G29" s="183">
        <f>D29/[2]HouseholdComposition!C29</f>
        <v>2.7027027027027029E-2</v>
      </c>
      <c r="H29" s="107" t="s">
        <v>129</v>
      </c>
      <c r="I29" s="107" t="s">
        <v>130</v>
      </c>
    </row>
    <row r="30" spans="1:9" x14ac:dyDescent="0.3">
      <c r="A30" s="157" t="s">
        <v>131</v>
      </c>
      <c r="B30" s="157" t="s">
        <v>132</v>
      </c>
      <c r="C30" s="182">
        <v>3</v>
      </c>
      <c r="D30" s="182">
        <v>2</v>
      </c>
      <c r="E30" s="157" t="s">
        <v>132</v>
      </c>
      <c r="F30" s="183">
        <f>C30/[2]HouseholdComposition!C30</f>
        <v>1.7045454545454544E-2</v>
      </c>
      <c r="G30" s="183">
        <f>D30/[2]HouseholdComposition!C30</f>
        <v>1.1363636363636364E-2</v>
      </c>
      <c r="H30" s="107" t="s">
        <v>131</v>
      </c>
      <c r="I30" s="107" t="s">
        <v>132</v>
      </c>
    </row>
    <row r="31" spans="1:9" x14ac:dyDescent="0.3">
      <c r="A31" s="157" t="s">
        <v>133</v>
      </c>
      <c r="B31" s="157" t="s">
        <v>134</v>
      </c>
      <c r="C31" s="182">
        <v>3</v>
      </c>
      <c r="D31" s="182">
        <v>1</v>
      </c>
      <c r="E31" s="157" t="s">
        <v>134</v>
      </c>
      <c r="F31" s="183">
        <f>C31/[2]HouseholdComposition!C31</f>
        <v>2.4E-2</v>
      </c>
      <c r="G31" s="183">
        <f>D31/[2]HouseholdComposition!C31</f>
        <v>8.0000000000000002E-3</v>
      </c>
      <c r="H31" s="107" t="s">
        <v>133</v>
      </c>
      <c r="I31" s="107" t="s">
        <v>134</v>
      </c>
    </row>
    <row r="32" spans="1:9" x14ac:dyDescent="0.3">
      <c r="A32" s="157" t="s">
        <v>135</v>
      </c>
      <c r="B32" s="157" t="s">
        <v>136</v>
      </c>
      <c r="C32" s="182">
        <v>5</v>
      </c>
      <c r="D32" s="182">
        <v>3</v>
      </c>
      <c r="E32" s="157" t="s">
        <v>136</v>
      </c>
      <c r="F32" s="183">
        <f>C32/[2]HouseholdComposition!C32</f>
        <v>2.6737967914438502E-2</v>
      </c>
      <c r="G32" s="183">
        <f>D32/[2]HouseholdComposition!C32</f>
        <v>1.6042780748663103E-2</v>
      </c>
      <c r="H32" s="107" t="s">
        <v>135</v>
      </c>
      <c r="I32" s="107" t="s">
        <v>136</v>
      </c>
    </row>
    <row r="33" spans="1:9" x14ac:dyDescent="0.3">
      <c r="A33" s="157" t="s">
        <v>137</v>
      </c>
      <c r="B33" s="157" t="s">
        <v>138</v>
      </c>
      <c r="C33" s="182">
        <v>7</v>
      </c>
      <c r="D33" s="182">
        <v>3</v>
      </c>
      <c r="E33" s="157" t="s">
        <v>138</v>
      </c>
      <c r="F33" s="183">
        <f>C33/[2]HouseholdComposition!C33</f>
        <v>1.7412935323383085E-2</v>
      </c>
      <c r="G33" s="183">
        <f>D33/[2]HouseholdComposition!C33</f>
        <v>7.462686567164179E-3</v>
      </c>
      <c r="H33" s="107" t="s">
        <v>137</v>
      </c>
      <c r="I33" s="107" t="s">
        <v>138</v>
      </c>
    </row>
    <row r="34" spans="1:9" x14ac:dyDescent="0.3">
      <c r="A34" s="157" t="s">
        <v>139</v>
      </c>
      <c r="B34" s="157" t="s">
        <v>140</v>
      </c>
      <c r="C34" s="182">
        <v>4</v>
      </c>
      <c r="D34" s="182">
        <v>0</v>
      </c>
      <c r="E34" s="157" t="s">
        <v>140</v>
      </c>
      <c r="F34" s="183">
        <f>C34/[2]HouseholdComposition!C34</f>
        <v>1.4925373134328358E-2</v>
      </c>
      <c r="G34" s="183">
        <f>D34/[2]HouseholdComposition!C34</f>
        <v>0</v>
      </c>
      <c r="H34" s="107" t="s">
        <v>139</v>
      </c>
      <c r="I34" s="107" t="s">
        <v>140</v>
      </c>
    </row>
    <row r="35" spans="1:9" x14ac:dyDescent="0.3">
      <c r="A35" s="157" t="s">
        <v>141</v>
      </c>
      <c r="B35" s="157" t="s">
        <v>142</v>
      </c>
      <c r="C35" s="182">
        <v>0</v>
      </c>
      <c r="D35" s="182">
        <v>1</v>
      </c>
      <c r="E35" s="157" t="s">
        <v>142</v>
      </c>
      <c r="F35" s="183">
        <v>0</v>
      </c>
      <c r="G35" s="183">
        <v>0</v>
      </c>
      <c r="H35" s="107" t="s">
        <v>141</v>
      </c>
      <c r="I35" s="107" t="s">
        <v>142</v>
      </c>
    </row>
    <row r="36" spans="1:9" x14ac:dyDescent="0.3">
      <c r="A36" s="157" t="s">
        <v>143</v>
      </c>
      <c r="B36" s="157" t="s">
        <v>144</v>
      </c>
      <c r="C36" s="182">
        <v>4</v>
      </c>
      <c r="D36" s="182">
        <v>1</v>
      </c>
      <c r="E36" s="157" t="s">
        <v>144</v>
      </c>
      <c r="F36" s="183">
        <f>C36/[2]HouseholdComposition!C36</f>
        <v>2.5157232704402517E-2</v>
      </c>
      <c r="G36" s="183">
        <f>D36/[2]HouseholdComposition!C36</f>
        <v>6.2893081761006293E-3</v>
      </c>
      <c r="H36" s="107" t="s">
        <v>143</v>
      </c>
      <c r="I36" s="107" t="s">
        <v>144</v>
      </c>
    </row>
    <row r="37" spans="1:9" x14ac:dyDescent="0.3">
      <c r="A37" s="157" t="s">
        <v>145</v>
      </c>
      <c r="B37" s="157" t="s">
        <v>146</v>
      </c>
      <c r="C37" s="182">
        <v>0</v>
      </c>
      <c r="D37" s="182">
        <v>2</v>
      </c>
      <c r="E37" s="157" t="s">
        <v>146</v>
      </c>
      <c r="F37" s="183">
        <f>C37/[2]HouseholdComposition!C37</f>
        <v>0</v>
      </c>
      <c r="G37" s="183">
        <f>D37/[2]HouseholdComposition!C37</f>
        <v>1.0638297872340425E-2</v>
      </c>
      <c r="H37" s="107" t="s">
        <v>145</v>
      </c>
      <c r="I37" s="107" t="s">
        <v>146</v>
      </c>
    </row>
    <row r="38" spans="1:9" x14ac:dyDescent="0.3">
      <c r="A38" s="157" t="s">
        <v>147</v>
      </c>
      <c r="B38" s="157" t="s">
        <v>148</v>
      </c>
      <c r="C38" s="182">
        <v>2</v>
      </c>
      <c r="D38" s="182">
        <v>1</v>
      </c>
      <c r="E38" s="157" t="s">
        <v>148</v>
      </c>
      <c r="F38" s="183">
        <f>C38/[2]HouseholdComposition!C38</f>
        <v>1.3986013986013986E-2</v>
      </c>
      <c r="G38" s="183">
        <f>D38/[2]HouseholdComposition!C38</f>
        <v>6.993006993006993E-3</v>
      </c>
      <c r="H38" s="107" t="s">
        <v>147</v>
      </c>
      <c r="I38" s="107" t="s">
        <v>148</v>
      </c>
    </row>
    <row r="39" spans="1:9" x14ac:dyDescent="0.3">
      <c r="A39" s="157" t="s">
        <v>149</v>
      </c>
      <c r="B39" s="157" t="s">
        <v>150</v>
      </c>
      <c r="C39" s="182">
        <v>5</v>
      </c>
      <c r="D39" s="182">
        <v>9</v>
      </c>
      <c r="E39" s="157" t="s">
        <v>150</v>
      </c>
      <c r="F39" s="183">
        <f>C39/[2]HouseholdComposition!C39</f>
        <v>1.0638297872340425E-2</v>
      </c>
      <c r="G39" s="183">
        <f>D39/[2]HouseholdComposition!C39</f>
        <v>1.9148936170212766E-2</v>
      </c>
      <c r="H39" s="107" t="s">
        <v>149</v>
      </c>
      <c r="I39" s="107" t="s">
        <v>150</v>
      </c>
    </row>
    <row r="40" spans="1:9" x14ac:dyDescent="0.3">
      <c r="A40" s="157" t="s">
        <v>151</v>
      </c>
      <c r="B40" s="157" t="s">
        <v>152</v>
      </c>
      <c r="C40" s="182">
        <v>4</v>
      </c>
      <c r="D40" s="182">
        <v>2</v>
      </c>
      <c r="E40" s="157" t="s">
        <v>152</v>
      </c>
      <c r="F40" s="183">
        <f>C40/[2]HouseholdComposition!C40</f>
        <v>8.7145969498910684E-3</v>
      </c>
      <c r="G40" s="183">
        <f>D40/[2]HouseholdComposition!C40</f>
        <v>4.3572984749455342E-3</v>
      </c>
      <c r="H40" s="107" t="s">
        <v>151</v>
      </c>
      <c r="I40" s="107" t="s">
        <v>152</v>
      </c>
    </row>
    <row r="41" spans="1:9" x14ac:dyDescent="0.3">
      <c r="A41" s="157" t="s">
        <v>153</v>
      </c>
      <c r="B41" s="157" t="s">
        <v>154</v>
      </c>
      <c r="C41" s="182">
        <v>1</v>
      </c>
      <c r="D41" s="182">
        <v>4</v>
      </c>
      <c r="E41" s="157" t="s">
        <v>154</v>
      </c>
      <c r="F41" s="183">
        <f>C41/[2]HouseholdComposition!C41</f>
        <v>4.0650406504065045E-3</v>
      </c>
      <c r="G41" s="183">
        <f>D41/[2]HouseholdComposition!C41</f>
        <v>1.6260162601626018E-2</v>
      </c>
      <c r="H41" s="107" t="s">
        <v>153</v>
      </c>
      <c r="I41" s="107" t="s">
        <v>154</v>
      </c>
    </row>
    <row r="42" spans="1:9" x14ac:dyDescent="0.3">
      <c r="A42" s="157" t="s">
        <v>155</v>
      </c>
      <c r="B42" s="157" t="s">
        <v>156</v>
      </c>
      <c r="C42" s="182">
        <v>1</v>
      </c>
      <c r="D42" s="182">
        <v>3</v>
      </c>
      <c r="E42" s="157" t="s">
        <v>156</v>
      </c>
      <c r="F42" s="183">
        <f>C42/[2]HouseholdComposition!C42</f>
        <v>9.0909090909090905E-3</v>
      </c>
      <c r="G42" s="183">
        <f>D42/[2]HouseholdComposition!C42</f>
        <v>2.7272727272727271E-2</v>
      </c>
      <c r="H42" s="107" t="s">
        <v>155</v>
      </c>
      <c r="I42" s="107" t="s">
        <v>156</v>
      </c>
    </row>
    <row r="43" spans="1:9" x14ac:dyDescent="0.3">
      <c r="A43" s="157" t="s">
        <v>157</v>
      </c>
      <c r="B43" s="157" t="s">
        <v>158</v>
      </c>
      <c r="C43" s="182">
        <v>1</v>
      </c>
      <c r="D43" s="182">
        <v>1</v>
      </c>
      <c r="E43" s="157" t="s">
        <v>158</v>
      </c>
      <c r="F43" s="183">
        <f>C43/[2]HouseholdComposition!C43</f>
        <v>9.3457943925233638E-3</v>
      </c>
      <c r="G43" s="183">
        <f>D43/[2]HouseholdComposition!C43</f>
        <v>9.3457943925233638E-3</v>
      </c>
      <c r="H43" s="107" t="s">
        <v>157</v>
      </c>
      <c r="I43" s="107" t="s">
        <v>158</v>
      </c>
    </row>
    <row r="44" spans="1:9" x14ac:dyDescent="0.3">
      <c r="A44" s="157" t="s">
        <v>159</v>
      </c>
      <c r="B44" s="157" t="s">
        <v>160</v>
      </c>
      <c r="C44" s="182">
        <v>9</v>
      </c>
      <c r="D44" s="182">
        <v>9</v>
      </c>
      <c r="E44" s="157" t="s">
        <v>160</v>
      </c>
      <c r="F44" s="183">
        <f>C44/[2]HouseholdComposition!C44</f>
        <v>9.5642933049946872E-3</v>
      </c>
      <c r="G44" s="183">
        <f>D44/[2]HouseholdComposition!C44</f>
        <v>9.5642933049946872E-3</v>
      </c>
      <c r="H44" s="107" t="s">
        <v>159</v>
      </c>
      <c r="I44" s="107" t="s">
        <v>160</v>
      </c>
    </row>
    <row r="45" spans="1:9" x14ac:dyDescent="0.3">
      <c r="A45" s="157" t="s">
        <v>161</v>
      </c>
      <c r="B45" s="157" t="s">
        <v>162</v>
      </c>
      <c r="C45" s="182">
        <v>3</v>
      </c>
      <c r="D45" s="182">
        <v>3</v>
      </c>
      <c r="E45" s="157" t="s">
        <v>162</v>
      </c>
      <c r="F45" s="183">
        <f>C45/[2]HouseholdComposition!C45</f>
        <v>3.0612244897959183E-2</v>
      </c>
      <c r="G45" s="183">
        <f>D45/[2]HouseholdComposition!C45</f>
        <v>3.0612244897959183E-2</v>
      </c>
      <c r="H45" s="107" t="s">
        <v>161</v>
      </c>
      <c r="I45" s="107" t="s">
        <v>162</v>
      </c>
    </row>
    <row r="46" spans="1:9" x14ac:dyDescent="0.3">
      <c r="A46" s="157" t="s">
        <v>163</v>
      </c>
      <c r="B46" s="157" t="s">
        <v>164</v>
      </c>
      <c r="C46" s="182">
        <v>1</v>
      </c>
      <c r="D46" s="182">
        <v>2</v>
      </c>
      <c r="E46" s="157" t="s">
        <v>164</v>
      </c>
      <c r="F46" s="183">
        <f>C46/[2]HouseholdComposition!C46</f>
        <v>3.4364261168384879E-3</v>
      </c>
      <c r="G46" s="183">
        <f>D46/[2]HouseholdComposition!C46</f>
        <v>6.8728522336769758E-3</v>
      </c>
      <c r="H46" s="107" t="s">
        <v>163</v>
      </c>
      <c r="I46" s="107" t="s">
        <v>164</v>
      </c>
    </row>
    <row r="47" spans="1:9" x14ac:dyDescent="0.3">
      <c r="A47" s="157" t="s">
        <v>165</v>
      </c>
      <c r="B47" s="157" t="s">
        <v>166</v>
      </c>
      <c r="C47" s="182">
        <v>1</v>
      </c>
      <c r="D47" s="182">
        <v>2</v>
      </c>
      <c r="E47" s="157" t="s">
        <v>166</v>
      </c>
      <c r="F47" s="183">
        <f>C47/[2]HouseholdComposition!C47</f>
        <v>3.8610038610038611E-3</v>
      </c>
      <c r="G47" s="183">
        <f>D47/[2]HouseholdComposition!C47</f>
        <v>7.7220077220077222E-3</v>
      </c>
      <c r="H47" s="107" t="s">
        <v>165</v>
      </c>
      <c r="I47" s="107" t="s">
        <v>166</v>
      </c>
    </row>
    <row r="48" spans="1:9" x14ac:dyDescent="0.3">
      <c r="A48" s="157" t="s">
        <v>167</v>
      </c>
      <c r="B48" s="157" t="s">
        <v>168</v>
      </c>
      <c r="C48" s="182">
        <v>2</v>
      </c>
      <c r="D48" s="182">
        <v>1</v>
      </c>
      <c r="E48" s="157" t="s">
        <v>168</v>
      </c>
      <c r="F48" s="183">
        <f>C48/[2]HouseholdComposition!C48</f>
        <v>1.9801980198019802E-2</v>
      </c>
      <c r="G48" s="183">
        <f>D48/[2]HouseholdComposition!C48</f>
        <v>9.9009900990099011E-3</v>
      </c>
      <c r="H48" s="107" t="s">
        <v>167</v>
      </c>
      <c r="I48" s="107" t="s">
        <v>168</v>
      </c>
    </row>
    <row r="49" spans="1:9" x14ac:dyDescent="0.3">
      <c r="A49" s="157" t="s">
        <v>169</v>
      </c>
      <c r="B49" s="157" t="s">
        <v>170</v>
      </c>
      <c r="C49" s="182">
        <v>1</v>
      </c>
      <c r="D49" s="182">
        <v>6</v>
      </c>
      <c r="E49" s="157" t="s">
        <v>170</v>
      </c>
      <c r="F49" s="183">
        <f>C49/[2]HouseholdComposition!C49</f>
        <v>4.7393364928909956E-3</v>
      </c>
      <c r="G49" s="183">
        <f>D49/[2]HouseholdComposition!C49</f>
        <v>2.843601895734597E-2</v>
      </c>
      <c r="H49" s="107" t="s">
        <v>169</v>
      </c>
      <c r="I49" s="107" t="s">
        <v>170</v>
      </c>
    </row>
    <row r="50" spans="1:9" x14ac:dyDescent="0.3">
      <c r="A50" s="157" t="s">
        <v>171</v>
      </c>
      <c r="B50" s="157" t="s">
        <v>172</v>
      </c>
      <c r="C50" s="182">
        <v>1</v>
      </c>
      <c r="D50" s="182">
        <v>2</v>
      </c>
      <c r="E50" s="157" t="s">
        <v>172</v>
      </c>
      <c r="F50" s="183">
        <f>C50/[2]HouseholdComposition!C50</f>
        <v>1.8867924528301886E-2</v>
      </c>
      <c r="G50" s="183">
        <f>D50/[2]HouseholdComposition!C50</f>
        <v>3.7735849056603772E-2</v>
      </c>
      <c r="H50" s="107" t="s">
        <v>171</v>
      </c>
      <c r="I50" s="107" t="s">
        <v>172</v>
      </c>
    </row>
    <row r="51" spans="1:9" x14ac:dyDescent="0.3">
      <c r="A51" s="157" t="s">
        <v>173</v>
      </c>
      <c r="B51" s="157" t="s">
        <v>174</v>
      </c>
      <c r="C51" s="182">
        <v>3</v>
      </c>
      <c r="D51" s="182">
        <v>1</v>
      </c>
      <c r="E51" s="157" t="s">
        <v>174</v>
      </c>
      <c r="F51" s="183">
        <f>C51/[2]HouseholdComposition!C51</f>
        <v>2.2388059701492536E-2</v>
      </c>
      <c r="G51" s="183">
        <f>D51/[2]HouseholdComposition!C51</f>
        <v>7.462686567164179E-3</v>
      </c>
      <c r="H51" s="107" t="s">
        <v>173</v>
      </c>
      <c r="I51" s="107" t="s">
        <v>174</v>
      </c>
    </row>
    <row r="52" spans="1:9" x14ac:dyDescent="0.3">
      <c r="A52" s="157" t="s">
        <v>175</v>
      </c>
      <c r="B52" s="157" t="s">
        <v>176</v>
      </c>
      <c r="C52" s="182">
        <v>2</v>
      </c>
      <c r="D52" s="182">
        <v>0</v>
      </c>
      <c r="E52" s="157" t="s">
        <v>176</v>
      </c>
      <c r="F52" s="183">
        <v>0</v>
      </c>
      <c r="G52" s="183">
        <v>0</v>
      </c>
      <c r="H52" s="107" t="s">
        <v>175</v>
      </c>
      <c r="I52" s="107" t="s">
        <v>176</v>
      </c>
    </row>
    <row r="53" spans="1:9" x14ac:dyDescent="0.3">
      <c r="A53" s="157" t="s">
        <v>177</v>
      </c>
      <c r="B53" s="157" t="s">
        <v>178</v>
      </c>
      <c r="C53" s="182">
        <v>4</v>
      </c>
      <c r="D53" s="182">
        <v>6</v>
      </c>
      <c r="E53" s="157" t="s">
        <v>178</v>
      </c>
      <c r="F53" s="183">
        <f>C53/[2]HouseholdComposition!C53</f>
        <v>9.9750623441396506E-3</v>
      </c>
      <c r="G53" s="183">
        <f>D53/[2]HouseholdComposition!C53</f>
        <v>1.4962593516209476E-2</v>
      </c>
      <c r="H53" s="107" t="s">
        <v>177</v>
      </c>
      <c r="I53" s="107" t="s">
        <v>178</v>
      </c>
    </row>
    <row r="54" spans="1:9" x14ac:dyDescent="0.3">
      <c r="A54" s="157" t="s">
        <v>179</v>
      </c>
      <c r="B54" s="157" t="s">
        <v>180</v>
      </c>
      <c r="C54" s="182">
        <v>0</v>
      </c>
      <c r="D54" s="182">
        <v>0</v>
      </c>
      <c r="E54" s="157" t="s">
        <v>180</v>
      </c>
      <c r="F54" s="183">
        <v>0</v>
      </c>
      <c r="G54" s="183">
        <v>0</v>
      </c>
      <c r="H54" s="107" t="s">
        <v>179</v>
      </c>
      <c r="I54" s="107" t="s">
        <v>180</v>
      </c>
    </row>
    <row r="55" spans="1:9" x14ac:dyDescent="0.3">
      <c r="A55" s="157" t="s">
        <v>181</v>
      </c>
      <c r="B55" s="157" t="s">
        <v>182</v>
      </c>
      <c r="C55" s="182">
        <v>0</v>
      </c>
      <c r="D55" s="182">
        <v>3</v>
      </c>
      <c r="E55" s="157" t="s">
        <v>182</v>
      </c>
      <c r="F55" s="183">
        <f>C55/[2]HouseholdComposition!C55</f>
        <v>0</v>
      </c>
      <c r="G55" s="183">
        <f>D55/[2]HouseholdComposition!C55</f>
        <v>5.3571428571428568E-2</v>
      </c>
      <c r="H55" s="107" t="s">
        <v>181</v>
      </c>
      <c r="I55" s="107" t="s">
        <v>182</v>
      </c>
    </row>
    <row r="56" spans="1:9" x14ac:dyDescent="0.3">
      <c r="A56" s="157" t="s">
        <v>183</v>
      </c>
      <c r="B56" s="157" t="s">
        <v>184</v>
      </c>
      <c r="C56" s="182">
        <v>11</v>
      </c>
      <c r="D56" s="182">
        <v>1</v>
      </c>
      <c r="E56" s="157" t="s">
        <v>184</v>
      </c>
      <c r="F56" s="183">
        <f>C56/[2]HouseholdComposition!C56</f>
        <v>4.2801556420233464E-2</v>
      </c>
      <c r="G56" s="183">
        <f>D56/[2]HouseholdComposition!C56</f>
        <v>3.8910505836575876E-3</v>
      </c>
      <c r="H56" s="107" t="s">
        <v>183</v>
      </c>
      <c r="I56" s="107" t="s">
        <v>184</v>
      </c>
    </row>
    <row r="57" spans="1:9" x14ac:dyDescent="0.3">
      <c r="A57" s="157" t="s">
        <v>185</v>
      </c>
      <c r="B57" s="157" t="s">
        <v>186</v>
      </c>
      <c r="C57" s="182">
        <v>1</v>
      </c>
      <c r="D57" s="182">
        <v>5</v>
      </c>
      <c r="E57" s="157" t="s">
        <v>186</v>
      </c>
      <c r="F57" s="183">
        <v>0</v>
      </c>
      <c r="G57" s="183">
        <v>0</v>
      </c>
      <c r="H57" s="107" t="s">
        <v>185</v>
      </c>
      <c r="I57" s="107" t="s">
        <v>186</v>
      </c>
    </row>
    <row r="58" spans="1:9" x14ac:dyDescent="0.3">
      <c r="A58" s="157" t="s">
        <v>187</v>
      </c>
      <c r="B58" s="157" t="s">
        <v>188</v>
      </c>
      <c r="C58" s="182">
        <v>3</v>
      </c>
      <c r="D58" s="182">
        <v>4</v>
      </c>
      <c r="E58" s="157" t="s">
        <v>188</v>
      </c>
      <c r="F58" s="183">
        <f>C58/[2]HouseholdComposition!C58</f>
        <v>2.6086956521739129E-2</v>
      </c>
      <c r="G58" s="183">
        <f>D58/[2]HouseholdComposition!C58</f>
        <v>3.4782608695652174E-2</v>
      </c>
      <c r="H58" s="107" t="s">
        <v>187</v>
      </c>
      <c r="I58" s="107" t="s">
        <v>188</v>
      </c>
    </row>
    <row r="59" spans="1:9" x14ac:dyDescent="0.3">
      <c r="A59" s="157" t="s">
        <v>189</v>
      </c>
      <c r="B59" s="157" t="s">
        <v>190</v>
      </c>
      <c r="C59" s="182">
        <v>1</v>
      </c>
      <c r="D59" s="182">
        <v>2</v>
      </c>
      <c r="E59" s="157" t="s">
        <v>190</v>
      </c>
      <c r="F59" s="183">
        <f>C59/[2]HouseholdComposition!C59</f>
        <v>9.7087378640776691E-3</v>
      </c>
      <c r="G59" s="183">
        <f>D59/[2]HouseholdComposition!C59</f>
        <v>1.9417475728155338E-2</v>
      </c>
      <c r="H59" s="107" t="s">
        <v>189</v>
      </c>
      <c r="I59" s="107" t="s">
        <v>190</v>
      </c>
    </row>
    <row r="60" spans="1:9" x14ac:dyDescent="0.3">
      <c r="A60" s="157" t="s">
        <v>191</v>
      </c>
      <c r="B60" s="157" t="s">
        <v>192</v>
      </c>
      <c r="C60" s="182">
        <v>1</v>
      </c>
      <c r="D60" s="182">
        <v>1</v>
      </c>
      <c r="E60" s="157" t="s">
        <v>192</v>
      </c>
      <c r="F60" s="183">
        <f>C60/[2]HouseholdComposition!C60</f>
        <v>1.0101010101010102E-2</v>
      </c>
      <c r="G60" s="183">
        <f>D60/[2]HouseholdComposition!C60</f>
        <v>1.0101010101010102E-2</v>
      </c>
      <c r="H60" s="107" t="s">
        <v>191</v>
      </c>
      <c r="I60" s="107" t="s">
        <v>192</v>
      </c>
    </row>
    <row r="61" spans="1:9" x14ac:dyDescent="0.3">
      <c r="A61" s="157" t="s">
        <v>193</v>
      </c>
      <c r="B61" s="157" t="s">
        <v>194</v>
      </c>
      <c r="C61" s="182">
        <v>3</v>
      </c>
      <c r="D61" s="182">
        <v>1</v>
      </c>
      <c r="E61" s="157" t="s">
        <v>194</v>
      </c>
      <c r="F61" s="183">
        <f>C61/[2]HouseholdComposition!C61</f>
        <v>4.9180327868852458E-2</v>
      </c>
      <c r="G61" s="183">
        <f>D61/[2]HouseholdComposition!C61</f>
        <v>1.6393442622950821E-2</v>
      </c>
      <c r="H61" s="107" t="s">
        <v>193</v>
      </c>
      <c r="I61" s="107" t="s">
        <v>194</v>
      </c>
    </row>
    <row r="62" spans="1:9" x14ac:dyDescent="0.3">
      <c r="A62" s="157" t="s">
        <v>195</v>
      </c>
      <c r="B62" s="157" t="s">
        <v>196</v>
      </c>
      <c r="C62" s="182">
        <v>1</v>
      </c>
      <c r="D62" s="182">
        <v>4</v>
      </c>
      <c r="E62" s="157" t="s">
        <v>196</v>
      </c>
      <c r="F62" s="183">
        <f>C62/[2]HouseholdComposition!C62</f>
        <v>2.8089887640449437E-3</v>
      </c>
      <c r="G62" s="183">
        <f>D62/[2]HouseholdComposition!C62</f>
        <v>1.1235955056179775E-2</v>
      </c>
      <c r="H62" s="107" t="s">
        <v>195</v>
      </c>
      <c r="I62" s="107" t="s">
        <v>196</v>
      </c>
    </row>
    <row r="63" spans="1:9" x14ac:dyDescent="0.3">
      <c r="A63" s="157" t="s">
        <v>197</v>
      </c>
      <c r="B63" s="157" t="s">
        <v>198</v>
      </c>
      <c r="C63" s="182">
        <v>7</v>
      </c>
      <c r="D63" s="182">
        <v>13</v>
      </c>
      <c r="E63" s="157" t="s">
        <v>198</v>
      </c>
      <c r="F63" s="183">
        <f>C63/[2]HouseholdComposition!C63</f>
        <v>6.0344827586206896E-3</v>
      </c>
      <c r="G63" s="183">
        <f>D63/[2]HouseholdComposition!C63</f>
        <v>1.1206896551724138E-2</v>
      </c>
      <c r="H63" s="107" t="s">
        <v>197</v>
      </c>
      <c r="I63" s="107" t="s">
        <v>198</v>
      </c>
    </row>
    <row r="64" spans="1:9" x14ac:dyDescent="0.3">
      <c r="A64" s="157" t="s">
        <v>199</v>
      </c>
      <c r="B64" s="157" t="s">
        <v>200</v>
      </c>
      <c r="C64" s="182">
        <v>1</v>
      </c>
      <c r="D64" s="182">
        <v>0</v>
      </c>
      <c r="E64" s="157" t="s">
        <v>200</v>
      </c>
      <c r="F64" s="183">
        <f>C64/[2]HouseholdComposition!C64</f>
        <v>1.7857142857142856E-2</v>
      </c>
      <c r="G64" s="183">
        <f>D64/[2]HouseholdComposition!C64</f>
        <v>0</v>
      </c>
      <c r="H64" s="107" t="s">
        <v>199</v>
      </c>
      <c r="I64" s="107" t="s">
        <v>200</v>
      </c>
    </row>
    <row r="65" spans="1:9" x14ac:dyDescent="0.3">
      <c r="A65" s="157" t="s">
        <v>201</v>
      </c>
      <c r="B65" s="157" t="s">
        <v>202</v>
      </c>
      <c r="C65" s="182">
        <v>4</v>
      </c>
      <c r="D65" s="182">
        <v>2</v>
      </c>
      <c r="E65" s="157" t="s">
        <v>202</v>
      </c>
      <c r="F65" s="183">
        <f>C65/[2]HouseholdComposition!C65</f>
        <v>1.6326530612244899E-2</v>
      </c>
      <c r="G65" s="183">
        <f>D65/[2]HouseholdComposition!C65</f>
        <v>8.1632653061224497E-3</v>
      </c>
      <c r="H65" s="107" t="s">
        <v>201</v>
      </c>
      <c r="I65" s="107" t="s">
        <v>202</v>
      </c>
    </row>
    <row r="66" spans="1:9" x14ac:dyDescent="0.3">
      <c r="A66" s="157" t="s">
        <v>203</v>
      </c>
      <c r="B66" s="157" t="s">
        <v>204</v>
      </c>
      <c r="C66" s="182">
        <v>13</v>
      </c>
      <c r="D66" s="182">
        <v>9</v>
      </c>
      <c r="E66" s="157" t="s">
        <v>204</v>
      </c>
      <c r="F66" s="183">
        <f>C66/[2]HouseholdComposition!C66</f>
        <v>1.9938650306748466E-2</v>
      </c>
      <c r="G66" s="183">
        <f>D66/[2]HouseholdComposition!C66</f>
        <v>1.3803680981595092E-2</v>
      </c>
      <c r="H66" s="107" t="s">
        <v>203</v>
      </c>
      <c r="I66" s="107" t="s">
        <v>204</v>
      </c>
    </row>
    <row r="67" spans="1:9" x14ac:dyDescent="0.3">
      <c r="A67" s="157" t="s">
        <v>205</v>
      </c>
      <c r="B67" s="157" t="s">
        <v>206</v>
      </c>
      <c r="C67" s="182">
        <v>3</v>
      </c>
      <c r="D67" s="182">
        <v>3</v>
      </c>
      <c r="E67" s="157" t="s">
        <v>206</v>
      </c>
      <c r="F67" s="183">
        <f>C67/[2]HouseholdComposition!C67</f>
        <v>5.9880239520958087E-3</v>
      </c>
      <c r="G67" s="183">
        <f>D67/[2]HouseholdComposition!C67</f>
        <v>5.9880239520958087E-3</v>
      </c>
      <c r="H67" s="107" t="s">
        <v>205</v>
      </c>
      <c r="I67" s="107" t="s">
        <v>206</v>
      </c>
    </row>
    <row r="68" spans="1:9" x14ac:dyDescent="0.3">
      <c r="A68" s="157" t="s">
        <v>207</v>
      </c>
      <c r="B68" s="157" t="s">
        <v>208</v>
      </c>
      <c r="C68" s="182">
        <v>0</v>
      </c>
      <c r="D68" s="182">
        <v>1</v>
      </c>
      <c r="E68" s="157" t="s">
        <v>208</v>
      </c>
      <c r="F68" s="183">
        <v>0</v>
      </c>
      <c r="G68" s="183">
        <v>0</v>
      </c>
      <c r="H68" s="107" t="s">
        <v>207</v>
      </c>
      <c r="I68" s="107" t="s">
        <v>208</v>
      </c>
    </row>
    <row r="69" spans="1:9" x14ac:dyDescent="0.3">
      <c r="A69" s="157" t="s">
        <v>209</v>
      </c>
      <c r="B69" s="157" t="s">
        <v>210</v>
      </c>
      <c r="C69" s="182">
        <v>5</v>
      </c>
      <c r="D69" s="182">
        <v>11</v>
      </c>
      <c r="E69" s="157" t="s">
        <v>210</v>
      </c>
      <c r="F69" s="183">
        <f>C69/[2]HouseholdComposition!C69</f>
        <v>5.7012542759407071E-3</v>
      </c>
      <c r="G69" s="183">
        <f>D69/[2]HouseholdComposition!C69</f>
        <v>1.2542759407069556E-2</v>
      </c>
      <c r="H69" s="107" t="s">
        <v>209</v>
      </c>
      <c r="I69" s="107" t="s">
        <v>210</v>
      </c>
    </row>
    <row r="70" spans="1:9" x14ac:dyDescent="0.3">
      <c r="A70" s="157" t="s">
        <v>211</v>
      </c>
      <c r="B70" s="157" t="s">
        <v>212</v>
      </c>
      <c r="C70" s="182">
        <v>4</v>
      </c>
      <c r="D70" s="182">
        <v>1</v>
      </c>
      <c r="E70" s="157" t="s">
        <v>212</v>
      </c>
      <c r="F70" s="183">
        <f>C70/[2]HouseholdComposition!C70</f>
        <v>1.9138755980861243E-2</v>
      </c>
      <c r="G70" s="183">
        <f>D70/[2]HouseholdComposition!C70</f>
        <v>4.7846889952153108E-3</v>
      </c>
      <c r="H70" s="107" t="s">
        <v>211</v>
      </c>
      <c r="I70" s="107" t="s">
        <v>212</v>
      </c>
    </row>
    <row r="71" spans="1:9" x14ac:dyDescent="0.3">
      <c r="A71" s="157" t="s">
        <v>213</v>
      </c>
      <c r="B71" s="157" t="s">
        <v>214</v>
      </c>
      <c r="C71" s="182">
        <v>2</v>
      </c>
      <c r="D71" s="182">
        <v>0</v>
      </c>
      <c r="E71" s="157" t="s">
        <v>214</v>
      </c>
      <c r="F71" s="183">
        <v>0</v>
      </c>
      <c r="G71" s="183">
        <v>0</v>
      </c>
      <c r="H71" s="107" t="s">
        <v>213</v>
      </c>
      <c r="I71" s="107" t="s">
        <v>214</v>
      </c>
    </row>
    <row r="72" spans="1:9" x14ac:dyDescent="0.3">
      <c r="A72" s="157" t="s">
        <v>215</v>
      </c>
      <c r="B72" s="157" t="s">
        <v>216</v>
      </c>
      <c r="C72" s="182">
        <v>9</v>
      </c>
      <c r="D72" s="182">
        <v>5</v>
      </c>
      <c r="E72" s="157" t="s">
        <v>216</v>
      </c>
      <c r="F72" s="183">
        <f>C72/[2]HouseholdComposition!C72</f>
        <v>1.4040561622464899E-2</v>
      </c>
      <c r="G72" s="183">
        <f>D72/[2]HouseholdComposition!C72</f>
        <v>7.8003120124804995E-3</v>
      </c>
      <c r="H72" s="107" t="s">
        <v>215</v>
      </c>
      <c r="I72" s="107" t="s">
        <v>216</v>
      </c>
    </row>
    <row r="73" spans="1:9" x14ac:dyDescent="0.3">
      <c r="A73" s="157" t="s">
        <v>217</v>
      </c>
      <c r="B73" s="157" t="s">
        <v>218</v>
      </c>
      <c r="C73" s="182">
        <v>2</v>
      </c>
      <c r="D73" s="182">
        <v>8</v>
      </c>
      <c r="E73" s="157" t="s">
        <v>218</v>
      </c>
      <c r="F73" s="183">
        <f>C73/[2]HouseholdComposition!C73</f>
        <v>7.8431372549019607E-3</v>
      </c>
      <c r="G73" s="183">
        <f>D73/[2]HouseholdComposition!C73</f>
        <v>3.1372549019607843E-2</v>
      </c>
      <c r="H73" s="107" t="s">
        <v>217</v>
      </c>
      <c r="I73" s="107" t="s">
        <v>218</v>
      </c>
    </row>
    <row r="74" spans="1:9" x14ac:dyDescent="0.3">
      <c r="A74" s="157" t="s">
        <v>219</v>
      </c>
      <c r="B74" s="157" t="s">
        <v>220</v>
      </c>
      <c r="C74" s="182">
        <v>0</v>
      </c>
      <c r="D74" s="182">
        <v>3</v>
      </c>
      <c r="E74" s="157" t="s">
        <v>220</v>
      </c>
      <c r="F74" s="183">
        <f>C74/[2]HouseholdComposition!C74</f>
        <v>0</v>
      </c>
      <c r="G74" s="183">
        <f>D74/[2]HouseholdComposition!C74</f>
        <v>1.3824884792626729E-2</v>
      </c>
      <c r="H74" s="107" t="s">
        <v>219</v>
      </c>
      <c r="I74" s="107" t="s">
        <v>220</v>
      </c>
    </row>
    <row r="75" spans="1:9" x14ac:dyDescent="0.3">
      <c r="A75" s="157" t="s">
        <v>221</v>
      </c>
      <c r="B75" s="157" t="s">
        <v>222</v>
      </c>
      <c r="C75" s="182">
        <v>3</v>
      </c>
      <c r="D75" s="182">
        <v>3</v>
      </c>
      <c r="E75" s="157" t="s">
        <v>222</v>
      </c>
      <c r="F75" s="183">
        <f>C75/[2]HouseholdComposition!C75</f>
        <v>2.1739130434782608E-2</v>
      </c>
      <c r="G75" s="183">
        <f>D75/[2]HouseholdComposition!C75</f>
        <v>2.1739130434782608E-2</v>
      </c>
      <c r="H75" s="107" t="s">
        <v>221</v>
      </c>
      <c r="I75" s="107" t="s">
        <v>222</v>
      </c>
    </row>
    <row r="76" spans="1:9" x14ac:dyDescent="0.3">
      <c r="A76" s="157" t="s">
        <v>223</v>
      </c>
      <c r="B76" s="157" t="s">
        <v>224</v>
      </c>
      <c r="C76" s="182">
        <v>9</v>
      </c>
      <c r="D76" s="182">
        <v>5</v>
      </c>
      <c r="E76" s="157" t="s">
        <v>224</v>
      </c>
      <c r="F76" s="183">
        <f>C76/[2]HouseholdComposition!C76</f>
        <v>1.7013232514177693E-2</v>
      </c>
      <c r="G76" s="183">
        <f>D76/[2]HouseholdComposition!C76</f>
        <v>9.4517958412098299E-3</v>
      </c>
      <c r="H76" s="107" t="s">
        <v>223</v>
      </c>
      <c r="I76" s="107" t="s">
        <v>224</v>
      </c>
    </row>
    <row r="77" spans="1:9" x14ac:dyDescent="0.3">
      <c r="A77" s="157" t="s">
        <v>225</v>
      </c>
      <c r="B77" s="157" t="s">
        <v>226</v>
      </c>
      <c r="C77" s="182">
        <v>5</v>
      </c>
      <c r="D77" s="182">
        <v>0</v>
      </c>
      <c r="E77" s="157" t="s">
        <v>226</v>
      </c>
      <c r="F77" s="183">
        <f>C77/[2]HouseholdComposition!C77</f>
        <v>4.9504950495049507E-2</v>
      </c>
      <c r="G77" s="183">
        <f>D77/[2]HouseholdComposition!C77</f>
        <v>0</v>
      </c>
      <c r="H77" s="107" t="s">
        <v>225</v>
      </c>
      <c r="I77" s="107" t="s">
        <v>226</v>
      </c>
    </row>
    <row r="78" spans="1:9" x14ac:dyDescent="0.3">
      <c r="A78" s="157" t="s">
        <v>227</v>
      </c>
      <c r="B78" s="157" t="s">
        <v>228</v>
      </c>
      <c r="C78" s="182">
        <v>4</v>
      </c>
      <c r="D78" s="182">
        <v>2</v>
      </c>
      <c r="E78" s="157" t="s">
        <v>228</v>
      </c>
      <c r="F78" s="183">
        <f>C78/[2]HouseholdComposition!C78</f>
        <v>3.6036036036036036E-2</v>
      </c>
      <c r="G78" s="183">
        <f>D78/[2]HouseholdComposition!C78</f>
        <v>1.8018018018018018E-2</v>
      </c>
      <c r="H78" s="107" t="s">
        <v>227</v>
      </c>
      <c r="I78" s="107" t="s">
        <v>228</v>
      </c>
    </row>
    <row r="79" spans="1:9" x14ac:dyDescent="0.3">
      <c r="A79" s="157" t="s">
        <v>229</v>
      </c>
      <c r="B79" s="157" t="s">
        <v>230</v>
      </c>
      <c r="C79" s="182">
        <v>3</v>
      </c>
      <c r="D79" s="182">
        <v>1</v>
      </c>
      <c r="E79" s="157" t="s">
        <v>230</v>
      </c>
      <c r="F79" s="183">
        <f>C79/[2]HouseholdComposition!C79</f>
        <v>1.5873015873015872E-2</v>
      </c>
      <c r="G79" s="183">
        <f>D79/[2]HouseholdComposition!C79</f>
        <v>5.2910052910052907E-3</v>
      </c>
      <c r="H79" s="107" t="s">
        <v>229</v>
      </c>
      <c r="I79" s="107" t="s">
        <v>230</v>
      </c>
    </row>
    <row r="80" spans="1:9" x14ac:dyDescent="0.3">
      <c r="A80" s="157" t="s">
        <v>231</v>
      </c>
      <c r="B80" s="157" t="s">
        <v>232</v>
      </c>
      <c r="C80" s="182">
        <v>0</v>
      </c>
      <c r="D80" s="182">
        <v>0</v>
      </c>
      <c r="E80" s="157" t="s">
        <v>232</v>
      </c>
      <c r="F80" s="183">
        <v>0</v>
      </c>
      <c r="G80" s="183">
        <v>0</v>
      </c>
      <c r="H80" s="107" t="s">
        <v>231</v>
      </c>
      <c r="I80" s="107" t="s">
        <v>232</v>
      </c>
    </row>
    <row r="81" spans="1:9" x14ac:dyDescent="0.3">
      <c r="A81" s="157" t="s">
        <v>233</v>
      </c>
      <c r="B81" s="157" t="s">
        <v>234</v>
      </c>
      <c r="C81" s="182">
        <v>3</v>
      </c>
      <c r="D81" s="182">
        <v>3</v>
      </c>
      <c r="E81" s="157" t="s">
        <v>234</v>
      </c>
      <c r="F81" s="183">
        <f>C81/[2]HouseholdComposition!C81</f>
        <v>1.0752688172043012E-2</v>
      </c>
      <c r="G81" s="183">
        <f>D81/[2]HouseholdComposition!C81</f>
        <v>1.0752688172043012E-2</v>
      </c>
      <c r="H81" s="107" t="s">
        <v>233</v>
      </c>
      <c r="I81" s="107" t="s">
        <v>234</v>
      </c>
    </row>
    <row r="82" spans="1:9" x14ac:dyDescent="0.3">
      <c r="A82" s="157" t="s">
        <v>235</v>
      </c>
      <c r="B82" s="157" t="s">
        <v>236</v>
      </c>
      <c r="C82" s="182">
        <v>0</v>
      </c>
      <c r="D82" s="182">
        <v>0</v>
      </c>
      <c r="E82" s="157" t="s">
        <v>236</v>
      </c>
      <c r="F82" s="183">
        <f>C82/[2]HouseholdComposition!C82</f>
        <v>0</v>
      </c>
      <c r="G82" s="183">
        <f>D82/[2]HouseholdComposition!C82</f>
        <v>0</v>
      </c>
      <c r="H82" s="107" t="s">
        <v>235</v>
      </c>
      <c r="I82" s="107" t="s">
        <v>236</v>
      </c>
    </row>
    <row r="83" spans="1:9" x14ac:dyDescent="0.3">
      <c r="A83" s="157" t="s">
        <v>237</v>
      </c>
      <c r="B83" s="157" t="s">
        <v>238</v>
      </c>
      <c r="C83" s="182">
        <v>0</v>
      </c>
      <c r="D83" s="182">
        <v>1</v>
      </c>
      <c r="E83" s="157" t="s">
        <v>238</v>
      </c>
      <c r="F83" s="183">
        <f>C83/[2]HouseholdComposition!C83</f>
        <v>0</v>
      </c>
      <c r="G83" s="183">
        <f>D83/[2]HouseholdComposition!C83</f>
        <v>1.8181818181818181E-2</v>
      </c>
      <c r="H83" s="107" t="s">
        <v>237</v>
      </c>
      <c r="I83" s="107" t="s">
        <v>238</v>
      </c>
    </row>
    <row r="84" spans="1:9" x14ac:dyDescent="0.3">
      <c r="A84" s="157" t="s">
        <v>239</v>
      </c>
      <c r="B84" s="157" t="s">
        <v>240</v>
      </c>
      <c r="C84" s="182">
        <v>0</v>
      </c>
      <c r="D84" s="182">
        <v>4</v>
      </c>
      <c r="E84" s="157" t="s">
        <v>240</v>
      </c>
      <c r="F84" s="183">
        <f>C84/[2]HouseholdComposition!C84</f>
        <v>0</v>
      </c>
      <c r="G84" s="183">
        <f>D84/[2]HouseholdComposition!C84</f>
        <v>5.8910162002945507E-3</v>
      </c>
      <c r="H84" s="107" t="s">
        <v>239</v>
      </c>
      <c r="I84" s="107" t="s">
        <v>240</v>
      </c>
    </row>
    <row r="85" spans="1:9" x14ac:dyDescent="0.3">
      <c r="A85" s="157" t="s">
        <v>241</v>
      </c>
      <c r="B85" s="157" t="s">
        <v>242</v>
      </c>
      <c r="C85" s="182">
        <v>4</v>
      </c>
      <c r="D85" s="182">
        <v>5</v>
      </c>
      <c r="E85" s="157" t="s">
        <v>242</v>
      </c>
      <c r="F85" s="183">
        <f>C85/[2]HouseholdComposition!C85</f>
        <v>3.663003663003663E-3</v>
      </c>
      <c r="G85" s="183">
        <f>D85/[2]HouseholdComposition!C85</f>
        <v>4.578754578754579E-3</v>
      </c>
      <c r="H85" s="107" t="s">
        <v>241</v>
      </c>
      <c r="I85" s="107" t="s">
        <v>242</v>
      </c>
    </row>
    <row r="86" spans="1:9" x14ac:dyDescent="0.3">
      <c r="A86" s="157" t="s">
        <v>243</v>
      </c>
      <c r="B86" s="157" t="s">
        <v>244</v>
      </c>
      <c r="C86" s="182">
        <v>0</v>
      </c>
      <c r="D86" s="182">
        <v>2</v>
      </c>
      <c r="E86" s="157" t="s">
        <v>244</v>
      </c>
      <c r="F86" s="183">
        <f>C86/[2]HouseholdComposition!C86</f>
        <v>0</v>
      </c>
      <c r="G86" s="183">
        <f>D86/[2]HouseholdComposition!C86</f>
        <v>2.0202020202020204E-2</v>
      </c>
      <c r="H86" s="107" t="s">
        <v>243</v>
      </c>
      <c r="I86" s="107" t="s">
        <v>244</v>
      </c>
    </row>
    <row r="87" spans="1:9" x14ac:dyDescent="0.3">
      <c r="A87" s="157" t="s">
        <v>245</v>
      </c>
      <c r="B87" s="157" t="s">
        <v>246</v>
      </c>
      <c r="C87" s="182">
        <v>6</v>
      </c>
      <c r="D87" s="182">
        <v>11</v>
      </c>
      <c r="E87" s="157" t="s">
        <v>246</v>
      </c>
      <c r="F87" s="183">
        <f>C87/[2]HouseholdComposition!C87</f>
        <v>6.7340067340067337E-3</v>
      </c>
      <c r="G87" s="183">
        <f>D87/[2]HouseholdComposition!C87</f>
        <v>1.2345679012345678E-2</v>
      </c>
      <c r="H87" s="107" t="s">
        <v>245</v>
      </c>
      <c r="I87" s="107" t="s">
        <v>246</v>
      </c>
    </row>
    <row r="88" spans="1:9" x14ac:dyDescent="0.3">
      <c r="A88" s="157" t="s">
        <v>247</v>
      </c>
      <c r="B88" s="157" t="s">
        <v>248</v>
      </c>
      <c r="C88" s="182">
        <v>0</v>
      </c>
      <c r="D88" s="182">
        <v>1</v>
      </c>
      <c r="E88" s="157" t="s">
        <v>248</v>
      </c>
      <c r="F88" s="183">
        <f>C88/[2]HouseholdComposition!C88</f>
        <v>0</v>
      </c>
      <c r="G88" s="183">
        <f>D88/[2]HouseholdComposition!C88</f>
        <v>5.8139534883720929E-3</v>
      </c>
      <c r="H88" s="107" t="s">
        <v>247</v>
      </c>
      <c r="I88" s="107" t="s">
        <v>248</v>
      </c>
    </row>
    <row r="89" spans="1:9" x14ac:dyDescent="0.3">
      <c r="A89" s="157" t="s">
        <v>249</v>
      </c>
      <c r="B89" s="157" t="s">
        <v>250</v>
      </c>
      <c r="C89" s="182">
        <v>1</v>
      </c>
      <c r="D89" s="182">
        <v>1</v>
      </c>
      <c r="E89" s="157" t="s">
        <v>250</v>
      </c>
      <c r="F89" s="183">
        <f>C89/[2]HouseholdComposition!C89</f>
        <v>1.3513513513513514E-2</v>
      </c>
      <c r="G89" s="183">
        <f>D89/[2]HouseholdComposition!C89</f>
        <v>1.3513513513513514E-2</v>
      </c>
      <c r="H89" s="107" t="s">
        <v>249</v>
      </c>
      <c r="I89" s="107" t="s">
        <v>250</v>
      </c>
    </row>
    <row r="90" spans="1:9" x14ac:dyDescent="0.3">
      <c r="A90" s="157" t="s">
        <v>251</v>
      </c>
      <c r="B90" s="157" t="s">
        <v>252</v>
      </c>
      <c r="C90" s="182">
        <v>0</v>
      </c>
      <c r="D90" s="182">
        <v>0</v>
      </c>
      <c r="E90" s="157" t="s">
        <v>252</v>
      </c>
      <c r="F90" s="183">
        <f>C90/[2]HouseholdComposition!C90</f>
        <v>0</v>
      </c>
      <c r="G90" s="183">
        <f>D90/[2]HouseholdComposition!C90</f>
        <v>0</v>
      </c>
      <c r="H90" s="107" t="s">
        <v>251</v>
      </c>
      <c r="I90" s="107" t="s">
        <v>252</v>
      </c>
    </row>
    <row r="91" spans="1:9" x14ac:dyDescent="0.3">
      <c r="A91" s="157" t="s">
        <v>253</v>
      </c>
      <c r="B91" s="157" t="s">
        <v>254</v>
      </c>
      <c r="C91" s="182">
        <v>6</v>
      </c>
      <c r="D91" s="182">
        <v>2</v>
      </c>
      <c r="E91" s="157" t="s">
        <v>254</v>
      </c>
      <c r="F91" s="183">
        <f>C91/[2]HouseholdComposition!C91</f>
        <v>3.5928143712574849E-2</v>
      </c>
      <c r="G91" s="183">
        <f>D91/[2]HouseholdComposition!C91</f>
        <v>1.1976047904191617E-2</v>
      </c>
      <c r="H91" s="107" t="s">
        <v>253</v>
      </c>
      <c r="I91" s="107" t="s">
        <v>254</v>
      </c>
    </row>
    <row r="92" spans="1:9" x14ac:dyDescent="0.3">
      <c r="A92" s="157" t="s">
        <v>255</v>
      </c>
      <c r="B92" s="157" t="s">
        <v>256</v>
      </c>
      <c r="C92" s="182">
        <v>3</v>
      </c>
      <c r="D92" s="182">
        <v>1</v>
      </c>
      <c r="E92" s="157" t="s">
        <v>256</v>
      </c>
      <c r="F92" s="183">
        <v>0</v>
      </c>
      <c r="G92" s="183">
        <v>0</v>
      </c>
      <c r="H92" s="107" t="s">
        <v>255</v>
      </c>
      <c r="I92" s="107" t="s">
        <v>256</v>
      </c>
    </row>
    <row r="93" spans="1:9" x14ac:dyDescent="0.3">
      <c r="A93" s="157" t="s">
        <v>257</v>
      </c>
      <c r="B93" s="157" t="s">
        <v>258</v>
      </c>
      <c r="C93" s="182">
        <v>1</v>
      </c>
      <c r="D93" s="182">
        <v>2</v>
      </c>
      <c r="E93" s="157" t="s">
        <v>258</v>
      </c>
      <c r="F93" s="183">
        <f>C93/[2]HouseholdComposition!C93</f>
        <v>6.993006993006993E-3</v>
      </c>
      <c r="G93" s="183">
        <f>D93/[2]HouseholdComposition!C93</f>
        <v>1.3986013986013986E-2</v>
      </c>
      <c r="H93" s="107" t="s">
        <v>257</v>
      </c>
      <c r="I93" s="107" t="s">
        <v>258</v>
      </c>
    </row>
    <row r="94" spans="1:9" x14ac:dyDescent="0.3">
      <c r="A94" s="157" t="s">
        <v>259</v>
      </c>
      <c r="B94" s="157" t="s">
        <v>260</v>
      </c>
      <c r="C94" s="182">
        <v>6</v>
      </c>
      <c r="D94" s="182">
        <v>6</v>
      </c>
      <c r="E94" s="157" t="s">
        <v>260</v>
      </c>
      <c r="F94" s="183">
        <f>C94/[2]HouseholdComposition!C94</f>
        <v>1.3245033112582781E-2</v>
      </c>
      <c r="G94" s="183">
        <f>D94/[2]HouseholdComposition!C94</f>
        <v>1.3245033112582781E-2</v>
      </c>
      <c r="H94" s="107" t="s">
        <v>259</v>
      </c>
      <c r="I94" s="107" t="s">
        <v>260</v>
      </c>
    </row>
    <row r="95" spans="1:9" x14ac:dyDescent="0.3">
      <c r="A95" s="157" t="s">
        <v>261</v>
      </c>
      <c r="B95" s="157" t="s">
        <v>262</v>
      </c>
      <c r="C95" s="182">
        <v>0</v>
      </c>
      <c r="D95" s="182">
        <v>1</v>
      </c>
      <c r="E95" s="157" t="s">
        <v>262</v>
      </c>
      <c r="F95" s="183">
        <f>C95/[2]HouseholdComposition!C95</f>
        <v>0</v>
      </c>
      <c r="G95" s="183">
        <f>D95/[2]HouseholdComposition!C95</f>
        <v>1.6666666666666666E-2</v>
      </c>
      <c r="H95" s="107" t="s">
        <v>261</v>
      </c>
      <c r="I95" s="107" t="s">
        <v>262</v>
      </c>
    </row>
    <row r="96" spans="1:9" x14ac:dyDescent="0.3">
      <c r="A96" s="157" t="s">
        <v>263</v>
      </c>
      <c r="B96" s="157" t="s">
        <v>264</v>
      </c>
      <c r="C96" s="182">
        <v>0</v>
      </c>
      <c r="D96" s="182">
        <v>0</v>
      </c>
      <c r="E96" s="157" t="s">
        <v>264</v>
      </c>
      <c r="F96" s="183">
        <v>0</v>
      </c>
      <c r="G96" s="183">
        <v>0</v>
      </c>
      <c r="H96" s="107" t="s">
        <v>263</v>
      </c>
      <c r="I96" s="107" t="s">
        <v>264</v>
      </c>
    </row>
    <row r="97" spans="1:9" x14ac:dyDescent="0.3">
      <c r="A97" s="157" t="s">
        <v>265</v>
      </c>
      <c r="B97" s="157" t="s">
        <v>266</v>
      </c>
      <c r="C97" s="182">
        <v>5</v>
      </c>
      <c r="D97" s="182">
        <v>2</v>
      </c>
      <c r="E97" s="157" t="s">
        <v>266</v>
      </c>
      <c r="F97" s="183">
        <f>C97/[2]HouseholdComposition!C97</f>
        <v>4.0322580645161289E-2</v>
      </c>
      <c r="G97" s="183">
        <f>D97/[2]HouseholdComposition!C97</f>
        <v>1.6129032258064516E-2</v>
      </c>
      <c r="H97" s="107" t="s">
        <v>265</v>
      </c>
      <c r="I97" s="107" t="s">
        <v>266</v>
      </c>
    </row>
    <row r="98" spans="1:9" x14ac:dyDescent="0.3">
      <c r="A98" s="157" t="s">
        <v>267</v>
      </c>
      <c r="B98" s="157" t="s">
        <v>268</v>
      </c>
      <c r="C98" s="182">
        <v>0</v>
      </c>
      <c r="D98" s="182">
        <v>0</v>
      </c>
      <c r="E98" s="157" t="s">
        <v>268</v>
      </c>
      <c r="F98" s="183">
        <v>0</v>
      </c>
      <c r="G98" s="183">
        <v>0</v>
      </c>
      <c r="H98" s="107" t="s">
        <v>267</v>
      </c>
      <c r="I98" s="107" t="s">
        <v>268</v>
      </c>
    </row>
    <row r="99" spans="1:9" x14ac:dyDescent="0.3">
      <c r="A99" s="157" t="s">
        <v>269</v>
      </c>
      <c r="B99" s="157" t="s">
        <v>270</v>
      </c>
      <c r="C99" s="182">
        <v>22</v>
      </c>
      <c r="D99" s="182">
        <v>35</v>
      </c>
      <c r="E99" s="157" t="s">
        <v>270</v>
      </c>
      <c r="F99" s="183">
        <f>C99/[2]HouseholdComposition!C99</f>
        <v>6.752608962553714E-3</v>
      </c>
      <c r="G99" s="183">
        <f>D99/[2]HouseholdComposition!C99</f>
        <v>1.0742786985880909E-2</v>
      </c>
      <c r="H99" s="107" t="s">
        <v>269</v>
      </c>
      <c r="I99" s="107" t="s">
        <v>270</v>
      </c>
    </row>
    <row r="100" spans="1:9" x14ac:dyDescent="0.3">
      <c r="A100" s="157" t="s">
        <v>271</v>
      </c>
      <c r="B100" s="157" t="s">
        <v>272</v>
      </c>
      <c r="C100" s="182">
        <v>4</v>
      </c>
      <c r="D100" s="182">
        <v>79</v>
      </c>
      <c r="E100" s="157" t="s">
        <v>272</v>
      </c>
      <c r="F100" s="183">
        <f>C100/[2]HouseholdComposition!C100</f>
        <v>5.5325034578146614E-3</v>
      </c>
      <c r="G100" s="183">
        <f>D100/[2]HouseholdComposition!C100</f>
        <v>0.10926694329183956</v>
      </c>
      <c r="H100" s="107" t="s">
        <v>271</v>
      </c>
      <c r="I100" s="107" t="s">
        <v>272</v>
      </c>
    </row>
    <row r="101" spans="1:9" x14ac:dyDescent="0.3">
      <c r="A101" s="157" t="s">
        <v>273</v>
      </c>
      <c r="B101" s="157" t="s">
        <v>274</v>
      </c>
      <c r="C101" s="182">
        <v>19</v>
      </c>
      <c r="D101" s="182">
        <v>63</v>
      </c>
      <c r="E101" s="157" t="s">
        <v>274</v>
      </c>
      <c r="F101" s="183">
        <f>C101/[2]HouseholdComposition!C101</f>
        <v>1.9646365422396855E-3</v>
      </c>
      <c r="G101" s="183">
        <f>D101/[2]HouseholdComposition!C101</f>
        <v>6.5143211663736943E-3</v>
      </c>
      <c r="H101" s="107" t="s">
        <v>273</v>
      </c>
      <c r="I101" s="107" t="s">
        <v>274</v>
      </c>
    </row>
    <row r="102" spans="1:9" x14ac:dyDescent="0.3">
      <c r="A102" s="157" t="s">
        <v>275</v>
      </c>
      <c r="B102" s="157" t="s">
        <v>276</v>
      </c>
      <c r="C102" s="182">
        <v>4</v>
      </c>
      <c r="D102" s="182">
        <v>3</v>
      </c>
      <c r="E102" s="157" t="s">
        <v>276</v>
      </c>
      <c r="F102" s="183">
        <f>C102/[2]HouseholdComposition!C102</f>
        <v>2.5806451612903226E-2</v>
      </c>
      <c r="G102" s="183">
        <f>D102/[2]HouseholdComposition!C102</f>
        <v>1.935483870967742E-2</v>
      </c>
      <c r="H102" s="107" t="s">
        <v>275</v>
      </c>
      <c r="I102" s="107" t="s">
        <v>276</v>
      </c>
    </row>
    <row r="103" spans="1:9" x14ac:dyDescent="0.3">
      <c r="A103" s="157" t="s">
        <v>277</v>
      </c>
      <c r="B103" s="157" t="s">
        <v>278</v>
      </c>
      <c r="C103" s="182">
        <v>8</v>
      </c>
      <c r="D103" s="182">
        <v>6</v>
      </c>
      <c r="E103" s="157" t="s">
        <v>278</v>
      </c>
      <c r="F103" s="183">
        <f>C103/[2]HouseholdComposition!C103</f>
        <v>4.9689440993788817E-2</v>
      </c>
      <c r="G103" s="183">
        <f>D103/[2]HouseholdComposition!C103</f>
        <v>3.7267080745341616E-2</v>
      </c>
      <c r="H103" s="107" t="s">
        <v>277</v>
      </c>
      <c r="I103" s="107" t="s">
        <v>278</v>
      </c>
    </row>
    <row r="104" spans="1:9" x14ac:dyDescent="0.3">
      <c r="A104" s="157" t="s">
        <v>279</v>
      </c>
      <c r="B104" s="157" t="s">
        <v>280</v>
      </c>
      <c r="C104" s="182">
        <v>0</v>
      </c>
      <c r="D104" s="182">
        <v>0</v>
      </c>
      <c r="E104" s="157" t="s">
        <v>280</v>
      </c>
      <c r="F104" s="183">
        <v>0</v>
      </c>
      <c r="G104" s="183">
        <v>0</v>
      </c>
      <c r="H104" s="107" t="s">
        <v>279</v>
      </c>
      <c r="I104" s="107" t="s">
        <v>280</v>
      </c>
    </row>
    <row r="105" spans="1:9" x14ac:dyDescent="0.3">
      <c r="A105" s="157" t="s">
        <v>281</v>
      </c>
      <c r="B105" s="157" t="s">
        <v>282</v>
      </c>
      <c r="C105" s="182">
        <v>1</v>
      </c>
      <c r="D105" s="182">
        <v>2</v>
      </c>
      <c r="E105" s="157" t="s">
        <v>282</v>
      </c>
      <c r="F105" s="183">
        <v>0</v>
      </c>
      <c r="G105" s="183">
        <v>0</v>
      </c>
      <c r="H105" s="107" t="s">
        <v>281</v>
      </c>
      <c r="I105" s="107" t="s">
        <v>282</v>
      </c>
    </row>
    <row r="106" spans="1:9" x14ac:dyDescent="0.3">
      <c r="A106" s="157" t="s">
        <v>283</v>
      </c>
      <c r="B106" s="157" t="s">
        <v>284</v>
      </c>
      <c r="C106" s="182">
        <v>15</v>
      </c>
      <c r="D106" s="182">
        <v>34</v>
      </c>
      <c r="E106" s="157" t="s">
        <v>284</v>
      </c>
      <c r="F106" s="183">
        <f>C106/[2]HouseholdComposition!C106</f>
        <v>4.6497210167389955E-3</v>
      </c>
      <c r="G106" s="183">
        <f>D106/[2]HouseholdComposition!C106</f>
        <v>1.0539367637941723E-2</v>
      </c>
      <c r="H106" s="107" t="s">
        <v>283</v>
      </c>
      <c r="I106" s="107" t="s">
        <v>284</v>
      </c>
    </row>
    <row r="107" spans="1:9" x14ac:dyDescent="0.3">
      <c r="A107" s="157" t="s">
        <v>285</v>
      </c>
      <c r="B107" s="157" t="s">
        <v>286</v>
      </c>
      <c r="C107" s="182">
        <v>4</v>
      </c>
      <c r="D107" s="182">
        <v>3</v>
      </c>
      <c r="E107" s="157" t="s">
        <v>286</v>
      </c>
      <c r="F107" s="183">
        <f>C107/[2]HouseholdComposition!C107</f>
        <v>4.5977011494252873E-2</v>
      </c>
      <c r="G107" s="183">
        <f>D107/[2]HouseholdComposition!C107</f>
        <v>3.4482758620689655E-2</v>
      </c>
      <c r="H107" s="107" t="s">
        <v>285</v>
      </c>
      <c r="I107" s="107" t="s">
        <v>286</v>
      </c>
    </row>
    <row r="108" spans="1:9" x14ac:dyDescent="0.3">
      <c r="A108" s="157" t="s">
        <v>287</v>
      </c>
      <c r="B108" s="157" t="s">
        <v>288</v>
      </c>
      <c r="C108" s="182">
        <v>3</v>
      </c>
      <c r="D108" s="182">
        <v>2</v>
      </c>
      <c r="E108" s="157" t="s">
        <v>288</v>
      </c>
      <c r="F108" s="183">
        <f>C108/[2]HouseholdComposition!C108</f>
        <v>3.4883720930232558E-2</v>
      </c>
      <c r="G108" s="183">
        <f>D108/[2]HouseholdComposition!C108</f>
        <v>2.3255813953488372E-2</v>
      </c>
      <c r="H108" s="107" t="s">
        <v>287</v>
      </c>
      <c r="I108" s="107" t="s">
        <v>288</v>
      </c>
    </row>
    <row r="109" spans="1:9" x14ac:dyDescent="0.3">
      <c r="A109" s="157" t="s">
        <v>289</v>
      </c>
      <c r="B109" s="157" t="s">
        <v>290</v>
      </c>
      <c r="C109" s="182">
        <v>6</v>
      </c>
      <c r="D109" s="182">
        <v>10</v>
      </c>
      <c r="E109" s="157" t="s">
        <v>290</v>
      </c>
      <c r="F109" s="183">
        <f>C109/[2]HouseholdComposition!C109</f>
        <v>7.3710073710073713E-3</v>
      </c>
      <c r="G109" s="183">
        <f>D109/[2]HouseholdComposition!C109</f>
        <v>1.2285012285012284E-2</v>
      </c>
      <c r="H109" s="107" t="s">
        <v>289</v>
      </c>
      <c r="I109" s="107" t="s">
        <v>290</v>
      </c>
    </row>
    <row r="110" spans="1:9" x14ac:dyDescent="0.3">
      <c r="A110" s="157" t="s">
        <v>291</v>
      </c>
      <c r="B110" s="157" t="s">
        <v>292</v>
      </c>
      <c r="C110" s="182">
        <v>5</v>
      </c>
      <c r="D110" s="182">
        <v>0</v>
      </c>
      <c r="E110" s="157" t="s">
        <v>292</v>
      </c>
      <c r="F110" s="183">
        <v>0</v>
      </c>
      <c r="G110" s="183">
        <v>0</v>
      </c>
      <c r="H110" s="107" t="s">
        <v>291</v>
      </c>
      <c r="I110" s="107" t="s">
        <v>292</v>
      </c>
    </row>
    <row r="111" spans="1:9" x14ac:dyDescent="0.3">
      <c r="A111" s="157" t="s">
        <v>293</v>
      </c>
      <c r="B111" s="157" t="s">
        <v>294</v>
      </c>
      <c r="C111" s="182">
        <v>2</v>
      </c>
      <c r="D111" s="182">
        <v>0</v>
      </c>
      <c r="E111" s="157" t="s">
        <v>294</v>
      </c>
      <c r="F111" s="183">
        <f>C111/[2]HouseholdComposition!C111</f>
        <v>1.5503875968992248E-2</v>
      </c>
      <c r="G111" s="183">
        <f>D111/[2]HouseholdComposition!C111</f>
        <v>0</v>
      </c>
      <c r="H111" s="107" t="s">
        <v>293</v>
      </c>
      <c r="I111" s="107" t="s">
        <v>294</v>
      </c>
    </row>
    <row r="112" spans="1:9" x14ac:dyDescent="0.3">
      <c r="A112" s="157" t="s">
        <v>295</v>
      </c>
      <c r="B112" s="157" t="s">
        <v>296</v>
      </c>
      <c r="C112" s="182">
        <v>5</v>
      </c>
      <c r="D112" s="182">
        <v>0</v>
      </c>
      <c r="E112" s="157" t="s">
        <v>296</v>
      </c>
      <c r="F112" s="183">
        <f>C112/[2]HouseholdComposition!C112</f>
        <v>3.4482758620689655E-2</v>
      </c>
      <c r="G112" s="183">
        <f>D112/[2]HouseholdComposition!C112</f>
        <v>0</v>
      </c>
      <c r="H112" s="107" t="s">
        <v>295</v>
      </c>
      <c r="I112" s="107" t="s">
        <v>296</v>
      </c>
    </row>
    <row r="113" spans="1:9" x14ac:dyDescent="0.3">
      <c r="A113" s="157" t="s">
        <v>297</v>
      </c>
      <c r="B113" s="157" t="s">
        <v>298</v>
      </c>
      <c r="C113" s="182">
        <v>4</v>
      </c>
      <c r="D113" s="182">
        <v>4</v>
      </c>
      <c r="E113" s="157" t="s">
        <v>298</v>
      </c>
      <c r="F113" s="183">
        <f>C113/[2]HouseholdComposition!C113</f>
        <v>1.9138755980861243E-2</v>
      </c>
      <c r="G113" s="183">
        <f>D113/[2]HouseholdComposition!C113</f>
        <v>1.9138755980861243E-2</v>
      </c>
      <c r="H113" s="107" t="s">
        <v>297</v>
      </c>
      <c r="I113" s="107" t="s">
        <v>298</v>
      </c>
    </row>
    <row r="114" spans="1:9" x14ac:dyDescent="0.3">
      <c r="A114" s="184" t="s">
        <v>299</v>
      </c>
      <c r="B114" s="157" t="s">
        <v>300</v>
      </c>
      <c r="C114" s="182">
        <v>4</v>
      </c>
      <c r="D114" s="182">
        <v>3</v>
      </c>
      <c r="E114" s="157" t="s">
        <v>300</v>
      </c>
      <c r="F114" s="183">
        <f>C114/[2]HouseholdComposition!C114</f>
        <v>2.8368794326241134E-2</v>
      </c>
      <c r="G114" s="183">
        <f>D114/[2]HouseholdComposition!C114</f>
        <v>2.1276595744680851E-2</v>
      </c>
      <c r="H114" s="107" t="s">
        <v>299</v>
      </c>
      <c r="I114" s="107" t="s">
        <v>300</v>
      </c>
    </row>
    <row r="115" spans="1:9" x14ac:dyDescent="0.3">
      <c r="A115" s="157" t="s">
        <v>301</v>
      </c>
      <c r="B115" s="157" t="s">
        <v>302</v>
      </c>
      <c r="C115" s="182">
        <v>3</v>
      </c>
      <c r="D115" s="182">
        <v>4</v>
      </c>
      <c r="E115" s="157" t="s">
        <v>302</v>
      </c>
      <c r="F115" s="183">
        <f>C115/[2]HouseholdComposition!C115</f>
        <v>8.8235294117647058E-3</v>
      </c>
      <c r="G115" s="183">
        <f>D115/[2]HouseholdComposition!C115</f>
        <v>1.1764705882352941E-2</v>
      </c>
      <c r="H115" s="107" t="s">
        <v>301</v>
      </c>
      <c r="I115" s="107" t="s">
        <v>302</v>
      </c>
    </row>
    <row r="116" spans="1:9" x14ac:dyDescent="0.3">
      <c r="A116" s="157" t="s">
        <v>303</v>
      </c>
      <c r="B116" s="157" t="s">
        <v>304</v>
      </c>
      <c r="C116" s="182">
        <f>SUM(C3:C115)</f>
        <v>462</v>
      </c>
      <c r="D116" s="182">
        <f>SUM(D3:D115)</f>
        <v>602</v>
      </c>
      <c r="E116" s="157" t="s">
        <v>304</v>
      </c>
      <c r="F116" s="183">
        <f>C116/54519</f>
        <v>8.4741099433225109E-3</v>
      </c>
      <c r="G116" s="183">
        <f>D116/54519</f>
        <v>1.1042022047359636E-2</v>
      </c>
      <c r="H116" s="107" t="s">
        <v>303</v>
      </c>
      <c r="I116" s="107" t="s">
        <v>304</v>
      </c>
    </row>
    <row r="117" spans="1:9" x14ac:dyDescent="0.3">
      <c r="A117" s="157" t="s">
        <v>317</v>
      </c>
      <c r="B117" s="157" t="s">
        <v>318</v>
      </c>
      <c r="C117" s="182">
        <v>0</v>
      </c>
      <c r="D117" s="182">
        <v>0</v>
      </c>
      <c r="E117" s="157" t="s">
        <v>318</v>
      </c>
      <c r="H117" s="107" t="s">
        <v>317</v>
      </c>
      <c r="I117" s="107" t="s">
        <v>318</v>
      </c>
    </row>
    <row r="118" spans="1:9" x14ac:dyDescent="0.3">
      <c r="A118" s="157" t="s">
        <v>319</v>
      </c>
      <c r="B118" s="157" t="s">
        <v>320</v>
      </c>
      <c r="C118" s="182" t="e">
        <v>#N/A</v>
      </c>
      <c r="D118" s="182" t="e">
        <v>#N/A</v>
      </c>
      <c r="E118" s="157" t="s">
        <v>320</v>
      </c>
      <c r="H118" s="107" t="s">
        <v>319</v>
      </c>
      <c r="I118" s="107" t="s">
        <v>320</v>
      </c>
    </row>
    <row r="119" spans="1:9" x14ac:dyDescent="0.3">
      <c r="A119" s="157" t="s">
        <v>4</v>
      </c>
      <c r="B119" s="157" t="s">
        <v>321</v>
      </c>
      <c r="C119" s="182" t="e">
        <v>#N/A</v>
      </c>
      <c r="D119" s="182" t="e">
        <v>#N/A</v>
      </c>
      <c r="E119" s="157" t="s">
        <v>321</v>
      </c>
      <c r="H119" s="107" t="s">
        <v>4</v>
      </c>
      <c r="I119" s="107" t="s">
        <v>321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770"/>
  <sheetViews>
    <sheetView topLeftCell="A756" workbookViewId="0">
      <selection activeCell="B768" sqref="B768"/>
    </sheetView>
  </sheetViews>
  <sheetFormatPr defaultRowHeight="14.4" x14ac:dyDescent="0.3"/>
  <cols>
    <col min="1" max="1" width="25.109375" bestFit="1" customWidth="1"/>
    <col min="2" max="2" width="15.44140625" customWidth="1"/>
  </cols>
  <sheetData>
    <row r="1" spans="1:11" s="107" customFormat="1" x14ac:dyDescent="0.3">
      <c r="B1" s="166" t="s">
        <v>554</v>
      </c>
    </row>
    <row r="2" spans="1:11" s="107" customFormat="1" ht="15.6" x14ac:dyDescent="0.3">
      <c r="A2" s="185"/>
      <c r="B2" s="156" t="s">
        <v>42</v>
      </c>
      <c r="C2" s="156" t="s">
        <v>43</v>
      </c>
      <c r="D2" s="156">
        <v>0</v>
      </c>
      <c r="E2" s="156">
        <v>1</v>
      </c>
      <c r="F2" s="156">
        <v>2</v>
      </c>
      <c r="G2" s="156">
        <v>3</v>
      </c>
      <c r="H2" s="156">
        <v>4</v>
      </c>
      <c r="I2" s="156">
        <v>5</v>
      </c>
      <c r="J2" s="156">
        <v>6</v>
      </c>
      <c r="K2" s="156" t="s">
        <v>45</v>
      </c>
    </row>
    <row r="3" spans="1:11" s="107" customFormat="1" x14ac:dyDescent="0.3">
      <c r="A3" s="157" t="str">
        <f t="shared" ref="A3:A75" si="0">B3&amp;C3</f>
        <v>BrecklandBedsit</v>
      </c>
      <c r="B3" s="157" t="s">
        <v>303</v>
      </c>
      <c r="C3" s="186" t="s">
        <v>70</v>
      </c>
      <c r="D3" s="157">
        <v>4</v>
      </c>
      <c r="E3" s="157">
        <v>14</v>
      </c>
      <c r="F3" s="157">
        <v>0</v>
      </c>
      <c r="G3" s="157">
        <v>0</v>
      </c>
      <c r="H3" s="157">
        <v>0</v>
      </c>
      <c r="I3" s="157">
        <v>0</v>
      </c>
      <c r="J3" s="157">
        <v>0</v>
      </c>
      <c r="K3" s="157">
        <f>SUM(D3:J3)</f>
        <v>18</v>
      </c>
    </row>
    <row r="4" spans="1:11" s="107" customFormat="1" x14ac:dyDescent="0.3">
      <c r="A4" s="157" t="str">
        <f t="shared" si="0"/>
        <v>BrecklandBungalow</v>
      </c>
      <c r="B4" s="157" t="s">
        <v>303</v>
      </c>
      <c r="C4" s="187" t="s">
        <v>555</v>
      </c>
      <c r="D4" s="157">
        <v>2</v>
      </c>
      <c r="E4" s="157">
        <v>370</v>
      </c>
      <c r="F4" s="157">
        <v>1554</v>
      </c>
      <c r="G4" s="157">
        <v>40</v>
      </c>
      <c r="H4" s="157">
        <v>0</v>
      </c>
      <c r="I4" s="157">
        <v>0</v>
      </c>
      <c r="J4" s="157">
        <v>0</v>
      </c>
      <c r="K4" s="157">
        <f>SUM(D4:J4)</f>
        <v>1966</v>
      </c>
    </row>
    <row r="5" spans="1:11" s="107" customFormat="1" x14ac:dyDescent="0.3">
      <c r="A5" s="157" t="str">
        <f t="shared" si="0"/>
        <v>BrecklandFlat</v>
      </c>
      <c r="B5" s="157" t="s">
        <v>303</v>
      </c>
      <c r="C5" s="187" t="s">
        <v>33</v>
      </c>
      <c r="D5" s="157">
        <v>7</v>
      </c>
      <c r="E5" s="157">
        <v>958</v>
      </c>
      <c r="F5" s="157">
        <v>547</v>
      </c>
      <c r="G5" s="157">
        <v>4</v>
      </c>
      <c r="H5" s="157">
        <v>1</v>
      </c>
      <c r="I5" s="157">
        <v>0</v>
      </c>
      <c r="J5" s="157">
        <v>0</v>
      </c>
      <c r="K5" s="157">
        <f t="shared" ref="K5:K77" si="1">SUM(D5:J5)</f>
        <v>1517</v>
      </c>
    </row>
    <row r="6" spans="1:11" s="107" customFormat="1" x14ac:dyDescent="0.3">
      <c r="A6" s="157" t="str">
        <f t="shared" si="0"/>
        <v>BrecklandHouse</v>
      </c>
      <c r="B6" s="157" t="s">
        <v>303</v>
      </c>
      <c r="C6" s="187" t="s">
        <v>556</v>
      </c>
      <c r="D6" s="157">
        <v>0</v>
      </c>
      <c r="E6" s="157">
        <v>83</v>
      </c>
      <c r="F6" s="157">
        <v>1204</v>
      </c>
      <c r="G6" s="157">
        <v>3120</v>
      </c>
      <c r="H6" s="157">
        <v>218</v>
      </c>
      <c r="I6" s="157">
        <v>9</v>
      </c>
      <c r="J6" s="157">
        <v>12</v>
      </c>
      <c r="K6" s="157">
        <f t="shared" si="1"/>
        <v>4646</v>
      </c>
    </row>
    <row r="7" spans="1:11" s="107" customFormat="1" x14ac:dyDescent="0.3">
      <c r="A7" s="157" t="str">
        <f t="shared" si="0"/>
        <v>BrecklandMaisonette</v>
      </c>
      <c r="B7" s="157" t="s">
        <v>303</v>
      </c>
      <c r="C7" s="188" t="s">
        <v>557</v>
      </c>
      <c r="D7" s="157">
        <v>0</v>
      </c>
      <c r="E7" s="157">
        <v>1</v>
      </c>
      <c r="F7" s="157">
        <v>17</v>
      </c>
      <c r="G7" s="157">
        <v>38</v>
      </c>
      <c r="H7" s="157">
        <v>0</v>
      </c>
      <c r="I7" s="157">
        <v>0</v>
      </c>
      <c r="J7" s="157">
        <v>0</v>
      </c>
      <c r="K7" s="157">
        <f t="shared" si="1"/>
        <v>56</v>
      </c>
    </row>
    <row r="8" spans="1:11" s="107" customFormat="1" x14ac:dyDescent="0.3">
      <c r="A8" s="157" t="s">
        <v>601</v>
      </c>
      <c r="B8" s="157" t="s">
        <v>303</v>
      </c>
      <c r="C8" s="188" t="s">
        <v>67</v>
      </c>
      <c r="D8" s="157">
        <f>SUM(D3:D7)</f>
        <v>13</v>
      </c>
      <c r="E8" s="157">
        <f t="shared" ref="E8:K8" si="2">SUM(E3:E7)</f>
        <v>1426</v>
      </c>
      <c r="F8" s="157">
        <f t="shared" si="2"/>
        <v>3322</v>
      </c>
      <c r="G8" s="157">
        <f t="shared" si="2"/>
        <v>3202</v>
      </c>
      <c r="H8" s="157">
        <f t="shared" si="2"/>
        <v>219</v>
      </c>
      <c r="I8" s="157">
        <f t="shared" si="2"/>
        <v>9</v>
      </c>
      <c r="J8" s="157">
        <f t="shared" si="2"/>
        <v>12</v>
      </c>
      <c r="K8" s="157">
        <f t="shared" si="2"/>
        <v>8203</v>
      </c>
    </row>
    <row r="9" spans="1:11" s="107" customFormat="1" x14ac:dyDescent="0.3">
      <c r="A9" s="157" t="str">
        <f t="shared" si="0"/>
        <v>BrecklandSheltered</v>
      </c>
      <c r="B9" s="157" t="s">
        <v>303</v>
      </c>
      <c r="C9" s="188" t="s">
        <v>46</v>
      </c>
      <c r="D9" s="157">
        <v>77</v>
      </c>
      <c r="E9" s="157">
        <v>366</v>
      </c>
      <c r="F9" s="157">
        <v>60</v>
      </c>
      <c r="G9" s="157">
        <v>14</v>
      </c>
      <c r="H9" s="157">
        <v>1</v>
      </c>
      <c r="I9" s="157">
        <v>0</v>
      </c>
      <c r="J9" s="157">
        <v>0</v>
      </c>
      <c r="K9" s="157">
        <f t="shared" si="1"/>
        <v>518</v>
      </c>
    </row>
    <row r="10" spans="1:11" s="107" customFormat="1" x14ac:dyDescent="0.3">
      <c r="A10" s="157" t="str">
        <f t="shared" si="0"/>
        <v>BrecklandShared ownership</v>
      </c>
      <c r="B10" s="157" t="s">
        <v>303</v>
      </c>
      <c r="C10" s="189" t="s">
        <v>24</v>
      </c>
      <c r="D10" s="157">
        <v>0</v>
      </c>
      <c r="E10" s="157">
        <v>23</v>
      </c>
      <c r="F10" s="157">
        <v>120</v>
      </c>
      <c r="G10" s="157">
        <v>51</v>
      </c>
      <c r="H10" s="157">
        <v>4</v>
      </c>
      <c r="I10" s="157">
        <v>0</v>
      </c>
      <c r="J10" s="157">
        <v>0</v>
      </c>
      <c r="K10" s="157">
        <f t="shared" si="1"/>
        <v>198</v>
      </c>
    </row>
    <row r="11" spans="1:11" s="107" customFormat="1" x14ac:dyDescent="0.3">
      <c r="A11" s="157" t="str">
        <f t="shared" si="0"/>
        <v>AshillBedsit</v>
      </c>
      <c r="B11" s="157" t="s">
        <v>77</v>
      </c>
      <c r="C11" s="186" t="s">
        <v>70</v>
      </c>
      <c r="D11" s="157">
        <v>0</v>
      </c>
      <c r="E11" s="157">
        <v>0</v>
      </c>
      <c r="F11" s="157">
        <v>0</v>
      </c>
      <c r="G11" s="157">
        <v>0</v>
      </c>
      <c r="H11" s="157">
        <v>0</v>
      </c>
      <c r="I11" s="157">
        <v>0</v>
      </c>
      <c r="J11" s="157">
        <v>0</v>
      </c>
      <c r="K11" s="157">
        <f t="shared" si="1"/>
        <v>0</v>
      </c>
    </row>
    <row r="12" spans="1:11" s="107" customFormat="1" x14ac:dyDescent="0.3">
      <c r="A12" s="157" t="str">
        <f t="shared" si="0"/>
        <v>AshillBungalow</v>
      </c>
      <c r="B12" s="157" t="s">
        <v>77</v>
      </c>
      <c r="C12" s="187" t="s">
        <v>555</v>
      </c>
      <c r="D12" s="157">
        <v>0</v>
      </c>
      <c r="E12" s="157">
        <v>0</v>
      </c>
      <c r="F12" s="157">
        <v>16</v>
      </c>
      <c r="G12" s="157">
        <v>1</v>
      </c>
      <c r="H12" s="157">
        <v>0</v>
      </c>
      <c r="I12" s="157">
        <v>0</v>
      </c>
      <c r="J12" s="157">
        <v>0</v>
      </c>
      <c r="K12" s="157">
        <f t="shared" si="1"/>
        <v>17</v>
      </c>
    </row>
    <row r="13" spans="1:11" s="107" customFormat="1" x14ac:dyDescent="0.3">
      <c r="A13" s="157" t="str">
        <f t="shared" si="0"/>
        <v>AshillFlat</v>
      </c>
      <c r="B13" s="157" t="s">
        <v>77</v>
      </c>
      <c r="C13" s="187" t="s">
        <v>33</v>
      </c>
      <c r="D13" s="157">
        <v>0</v>
      </c>
      <c r="E13" s="157">
        <v>2</v>
      </c>
      <c r="F13" s="157">
        <v>0</v>
      </c>
      <c r="G13" s="157">
        <v>0</v>
      </c>
      <c r="H13" s="157">
        <v>0</v>
      </c>
      <c r="I13" s="157">
        <v>0</v>
      </c>
      <c r="J13" s="157">
        <v>0</v>
      </c>
      <c r="K13" s="157">
        <f t="shared" si="1"/>
        <v>2</v>
      </c>
    </row>
    <row r="14" spans="1:11" s="107" customFormat="1" x14ac:dyDescent="0.3">
      <c r="A14" s="157" t="str">
        <f t="shared" si="0"/>
        <v>AshillHouse</v>
      </c>
      <c r="B14" s="157" t="s">
        <v>77</v>
      </c>
      <c r="C14" s="187" t="s">
        <v>556</v>
      </c>
      <c r="D14" s="157">
        <v>0</v>
      </c>
      <c r="E14" s="157">
        <v>2</v>
      </c>
      <c r="F14" s="157">
        <v>18</v>
      </c>
      <c r="G14" s="157">
        <v>26</v>
      </c>
      <c r="H14" s="157">
        <v>0</v>
      </c>
      <c r="I14" s="157">
        <v>0</v>
      </c>
      <c r="J14" s="157">
        <v>0</v>
      </c>
      <c r="K14" s="157">
        <f t="shared" si="1"/>
        <v>46</v>
      </c>
    </row>
    <row r="15" spans="1:11" s="107" customFormat="1" x14ac:dyDescent="0.3">
      <c r="A15" s="157" t="str">
        <f t="shared" si="0"/>
        <v>AshillMaisonette</v>
      </c>
      <c r="B15" s="157" t="s">
        <v>77</v>
      </c>
      <c r="C15" s="188" t="s">
        <v>557</v>
      </c>
      <c r="D15" s="157">
        <v>0</v>
      </c>
      <c r="E15" s="157">
        <v>0</v>
      </c>
      <c r="F15" s="157">
        <v>0</v>
      </c>
      <c r="G15" s="157">
        <v>0</v>
      </c>
      <c r="H15" s="157">
        <v>0</v>
      </c>
      <c r="I15" s="157">
        <v>0</v>
      </c>
      <c r="J15" s="157">
        <v>0</v>
      </c>
      <c r="K15" s="157">
        <f t="shared" si="1"/>
        <v>0</v>
      </c>
    </row>
    <row r="16" spans="1:11" s="107" customFormat="1" x14ac:dyDescent="0.3">
      <c r="A16" s="157" t="str">
        <f t="shared" si="0"/>
        <v>AshillGeneral needs</v>
      </c>
      <c r="B16" s="157" t="s">
        <v>77</v>
      </c>
      <c r="C16" s="188" t="s">
        <v>67</v>
      </c>
      <c r="D16" s="157">
        <f t="shared" ref="D16:K16" si="3">SUM(D11:D15)</f>
        <v>0</v>
      </c>
      <c r="E16" s="157">
        <f t="shared" si="3"/>
        <v>4</v>
      </c>
      <c r="F16" s="157">
        <f t="shared" si="3"/>
        <v>34</v>
      </c>
      <c r="G16" s="157">
        <f t="shared" si="3"/>
        <v>27</v>
      </c>
      <c r="H16" s="157">
        <f t="shared" si="3"/>
        <v>0</v>
      </c>
      <c r="I16" s="157">
        <f t="shared" si="3"/>
        <v>0</v>
      </c>
      <c r="J16" s="157">
        <f t="shared" si="3"/>
        <v>0</v>
      </c>
      <c r="K16" s="157">
        <f t="shared" si="3"/>
        <v>65</v>
      </c>
    </row>
    <row r="17" spans="1:11" s="107" customFormat="1" x14ac:dyDescent="0.3">
      <c r="A17" s="157" t="str">
        <f t="shared" si="0"/>
        <v>AshillSheltered</v>
      </c>
      <c r="B17" s="157" t="s">
        <v>77</v>
      </c>
      <c r="C17" s="188" t="s">
        <v>46</v>
      </c>
      <c r="D17" s="157">
        <v>0</v>
      </c>
      <c r="E17" s="157">
        <v>0</v>
      </c>
      <c r="F17" s="157">
        <v>0</v>
      </c>
      <c r="G17" s="157">
        <v>0</v>
      </c>
      <c r="H17" s="157">
        <v>0</v>
      </c>
      <c r="I17" s="157">
        <v>0</v>
      </c>
      <c r="J17" s="157">
        <v>0</v>
      </c>
      <c r="K17" s="157">
        <f t="shared" si="1"/>
        <v>0</v>
      </c>
    </row>
    <row r="18" spans="1:11" s="107" customFormat="1" x14ac:dyDescent="0.3">
      <c r="A18" s="157" t="str">
        <f t="shared" si="0"/>
        <v>AshillShared ownership</v>
      </c>
      <c r="B18" s="157" t="s">
        <v>77</v>
      </c>
      <c r="C18" s="189" t="s">
        <v>24</v>
      </c>
      <c r="D18" s="157">
        <v>0</v>
      </c>
      <c r="E18" s="157">
        <v>0</v>
      </c>
      <c r="F18" s="157">
        <v>4</v>
      </c>
      <c r="G18" s="157">
        <v>2</v>
      </c>
      <c r="H18" s="157">
        <v>0</v>
      </c>
      <c r="I18" s="157">
        <v>0</v>
      </c>
      <c r="J18" s="157">
        <v>0</v>
      </c>
      <c r="K18" s="157">
        <f t="shared" si="1"/>
        <v>6</v>
      </c>
    </row>
    <row r="19" spans="1:11" s="107" customFormat="1" x14ac:dyDescent="0.3">
      <c r="A19" s="157" t="str">
        <f t="shared" si="0"/>
        <v>AttleboroughBedsit</v>
      </c>
      <c r="B19" s="157" t="s">
        <v>79</v>
      </c>
      <c r="C19" s="186" t="s">
        <v>70</v>
      </c>
      <c r="D19" s="157">
        <v>1</v>
      </c>
      <c r="E19" s="157">
        <v>0</v>
      </c>
      <c r="F19" s="157">
        <v>0</v>
      </c>
      <c r="G19" s="157">
        <v>0</v>
      </c>
      <c r="H19" s="157">
        <v>0</v>
      </c>
      <c r="I19" s="157">
        <v>0</v>
      </c>
      <c r="J19" s="157"/>
      <c r="K19" s="157">
        <f t="shared" si="1"/>
        <v>1</v>
      </c>
    </row>
    <row r="20" spans="1:11" s="107" customFormat="1" x14ac:dyDescent="0.3">
      <c r="A20" s="157" t="str">
        <f t="shared" si="0"/>
        <v>AttleboroughBungalow</v>
      </c>
      <c r="B20" s="157" t="s">
        <v>79</v>
      </c>
      <c r="C20" s="187" t="s">
        <v>555</v>
      </c>
      <c r="D20" s="157">
        <v>0</v>
      </c>
      <c r="E20" s="157">
        <v>44</v>
      </c>
      <c r="F20" s="157">
        <v>98</v>
      </c>
      <c r="G20" s="157">
        <v>2</v>
      </c>
      <c r="H20" s="157">
        <v>0</v>
      </c>
      <c r="I20" s="157">
        <v>0</v>
      </c>
      <c r="J20" s="157">
        <v>0</v>
      </c>
      <c r="K20" s="157">
        <f t="shared" si="1"/>
        <v>144</v>
      </c>
    </row>
    <row r="21" spans="1:11" s="107" customFormat="1" x14ac:dyDescent="0.3">
      <c r="A21" s="157" t="str">
        <f t="shared" si="0"/>
        <v>AttleboroughFlat</v>
      </c>
      <c r="B21" s="157" t="s">
        <v>79</v>
      </c>
      <c r="C21" s="187" t="s">
        <v>33</v>
      </c>
      <c r="D21" s="157">
        <v>0</v>
      </c>
      <c r="E21" s="157">
        <v>68</v>
      </c>
      <c r="F21" s="157">
        <v>53</v>
      </c>
      <c r="G21" s="157">
        <v>0</v>
      </c>
      <c r="H21" s="157">
        <v>0</v>
      </c>
      <c r="I21" s="157">
        <v>0</v>
      </c>
      <c r="J21" s="157">
        <v>0</v>
      </c>
      <c r="K21" s="157">
        <f t="shared" si="1"/>
        <v>121</v>
      </c>
    </row>
    <row r="22" spans="1:11" s="107" customFormat="1" x14ac:dyDescent="0.3">
      <c r="A22" s="157" t="str">
        <f t="shared" si="0"/>
        <v>AttleboroughHouse</v>
      </c>
      <c r="B22" s="157" t="s">
        <v>79</v>
      </c>
      <c r="C22" s="187" t="s">
        <v>556</v>
      </c>
      <c r="D22" s="107">
        <v>0</v>
      </c>
      <c r="E22" s="157">
        <v>23</v>
      </c>
      <c r="F22" s="157">
        <v>138</v>
      </c>
      <c r="G22" s="157">
        <v>126</v>
      </c>
      <c r="H22" s="157">
        <v>7</v>
      </c>
      <c r="I22" s="157">
        <v>1</v>
      </c>
      <c r="J22" s="157">
        <v>0</v>
      </c>
      <c r="K22" s="157">
        <f t="shared" si="1"/>
        <v>295</v>
      </c>
    </row>
    <row r="23" spans="1:11" s="107" customFormat="1" x14ac:dyDescent="0.3">
      <c r="A23" s="157" t="str">
        <f t="shared" si="0"/>
        <v>AttleboroughMaisonette</v>
      </c>
      <c r="B23" s="157" t="s">
        <v>79</v>
      </c>
      <c r="C23" s="188" t="s">
        <v>557</v>
      </c>
      <c r="D23" s="107">
        <v>0</v>
      </c>
      <c r="E23" s="157">
        <v>0</v>
      </c>
      <c r="F23" s="157">
        <v>0</v>
      </c>
      <c r="G23" s="157">
        <v>0</v>
      </c>
      <c r="H23" s="157">
        <v>0</v>
      </c>
      <c r="I23" s="157">
        <v>0</v>
      </c>
      <c r="J23" s="157">
        <v>0</v>
      </c>
      <c r="K23" s="157">
        <f t="shared" si="1"/>
        <v>0</v>
      </c>
    </row>
    <row r="24" spans="1:11" s="107" customFormat="1" x14ac:dyDescent="0.3">
      <c r="A24" s="157" t="str">
        <f t="shared" ref="A24" si="4">B24&amp;C24</f>
        <v>AttleboroughGeneral needs</v>
      </c>
      <c r="B24" s="157" t="s">
        <v>79</v>
      </c>
      <c r="C24" s="188" t="s">
        <v>67</v>
      </c>
      <c r="D24" s="157">
        <f t="shared" ref="D24" si="5">SUM(D19:D23)</f>
        <v>1</v>
      </c>
      <c r="E24" s="157">
        <f t="shared" ref="E24" si="6">SUM(E19:E23)</f>
        <v>135</v>
      </c>
      <c r="F24" s="157">
        <f t="shared" ref="F24" si="7">SUM(F19:F23)</f>
        <v>289</v>
      </c>
      <c r="G24" s="157">
        <f t="shared" ref="G24" si="8">SUM(G19:G23)</f>
        <v>128</v>
      </c>
      <c r="H24" s="157">
        <f t="shared" ref="H24" si="9">SUM(H19:H23)</f>
        <v>7</v>
      </c>
      <c r="I24" s="157">
        <f t="shared" ref="I24" si="10">SUM(I19:I23)</f>
        <v>1</v>
      </c>
      <c r="J24" s="157">
        <f t="shared" ref="J24" si="11">SUM(J19:J23)</f>
        <v>0</v>
      </c>
      <c r="K24" s="157">
        <f t="shared" ref="K24" si="12">SUM(K19:K23)</f>
        <v>561</v>
      </c>
    </row>
    <row r="25" spans="1:11" s="107" customFormat="1" x14ac:dyDescent="0.3">
      <c r="A25" s="157" t="str">
        <f t="shared" si="0"/>
        <v>AttleboroughSheltered</v>
      </c>
      <c r="B25" s="157" t="s">
        <v>79</v>
      </c>
      <c r="C25" s="188" t="s">
        <v>46</v>
      </c>
      <c r="D25" s="157">
        <v>32</v>
      </c>
      <c r="E25" s="157">
        <v>53</v>
      </c>
      <c r="F25" s="157">
        <v>7</v>
      </c>
      <c r="G25" s="157">
        <v>0</v>
      </c>
      <c r="H25" s="157">
        <v>1</v>
      </c>
      <c r="I25" s="157">
        <v>0</v>
      </c>
      <c r="J25" s="157">
        <v>0</v>
      </c>
      <c r="K25" s="157">
        <f t="shared" si="1"/>
        <v>93</v>
      </c>
    </row>
    <row r="26" spans="1:11" s="107" customFormat="1" x14ac:dyDescent="0.3">
      <c r="A26" s="157" t="str">
        <f t="shared" si="0"/>
        <v>AttleboroughShared ownership</v>
      </c>
      <c r="B26" s="157" t="s">
        <v>79</v>
      </c>
      <c r="C26" s="189" t="s">
        <v>24</v>
      </c>
      <c r="D26" s="157">
        <v>0</v>
      </c>
      <c r="E26" s="157">
        <v>4</v>
      </c>
      <c r="F26" s="157">
        <v>12</v>
      </c>
      <c r="G26" s="157">
        <v>6</v>
      </c>
      <c r="H26" s="157">
        <v>0</v>
      </c>
      <c r="I26" s="157">
        <v>0</v>
      </c>
      <c r="J26" s="157">
        <v>0</v>
      </c>
      <c r="K26" s="157">
        <f t="shared" si="1"/>
        <v>22</v>
      </c>
    </row>
    <row r="27" spans="1:11" s="107" customFormat="1" x14ac:dyDescent="0.3">
      <c r="A27" s="157" t="str">
        <f t="shared" si="0"/>
        <v>BanhamBedsit</v>
      </c>
      <c r="B27" s="157" t="s">
        <v>81</v>
      </c>
      <c r="C27" s="186" t="s">
        <v>70</v>
      </c>
      <c r="D27" s="107">
        <v>0</v>
      </c>
      <c r="E27" s="107">
        <v>0</v>
      </c>
      <c r="F27" s="107">
        <v>0</v>
      </c>
      <c r="G27" s="107">
        <v>0</v>
      </c>
      <c r="H27" s="107">
        <v>0</v>
      </c>
      <c r="I27" s="107">
        <v>0</v>
      </c>
      <c r="J27" s="107">
        <v>0</v>
      </c>
      <c r="K27" s="157">
        <f t="shared" si="1"/>
        <v>0</v>
      </c>
    </row>
    <row r="28" spans="1:11" s="107" customFormat="1" x14ac:dyDescent="0.3">
      <c r="A28" s="157" t="str">
        <f t="shared" si="0"/>
        <v>BanhamBungalow</v>
      </c>
      <c r="B28" s="157" t="s">
        <v>81</v>
      </c>
      <c r="C28" s="187" t="s">
        <v>555</v>
      </c>
      <c r="D28" s="107">
        <v>0</v>
      </c>
      <c r="E28" s="157">
        <v>2</v>
      </c>
      <c r="F28" s="157">
        <v>28</v>
      </c>
      <c r="G28" s="157">
        <v>0</v>
      </c>
      <c r="H28" s="157">
        <v>0</v>
      </c>
      <c r="I28" s="157">
        <v>0</v>
      </c>
      <c r="J28" s="157">
        <v>0</v>
      </c>
      <c r="K28" s="157">
        <f t="shared" si="1"/>
        <v>30</v>
      </c>
    </row>
    <row r="29" spans="1:11" s="107" customFormat="1" x14ac:dyDescent="0.3">
      <c r="A29" s="157" t="str">
        <f t="shared" si="0"/>
        <v>BanhamFlat</v>
      </c>
      <c r="B29" s="157" t="s">
        <v>81</v>
      </c>
      <c r="C29" s="187" t="s">
        <v>33</v>
      </c>
      <c r="D29" s="107">
        <v>0</v>
      </c>
      <c r="E29" s="107">
        <v>0</v>
      </c>
      <c r="F29" s="107">
        <v>0</v>
      </c>
      <c r="G29" s="107">
        <v>0</v>
      </c>
      <c r="H29" s="107">
        <v>0</v>
      </c>
      <c r="I29" s="107">
        <v>0</v>
      </c>
      <c r="J29" s="107">
        <v>0</v>
      </c>
      <c r="K29" s="157">
        <f t="shared" si="1"/>
        <v>0</v>
      </c>
    </row>
    <row r="30" spans="1:11" s="107" customFormat="1" x14ac:dyDescent="0.3">
      <c r="A30" s="157" t="str">
        <f t="shared" si="0"/>
        <v>BanhamHouse</v>
      </c>
      <c r="B30" s="157" t="s">
        <v>81</v>
      </c>
      <c r="C30" s="187" t="s">
        <v>556</v>
      </c>
      <c r="D30" s="107">
        <v>0</v>
      </c>
      <c r="E30" s="157">
        <v>0</v>
      </c>
      <c r="F30" s="157">
        <v>3</v>
      </c>
      <c r="G30" s="157">
        <v>19</v>
      </c>
      <c r="H30" s="157">
        <v>0</v>
      </c>
      <c r="I30" s="157">
        <v>0</v>
      </c>
      <c r="J30" s="157">
        <v>0</v>
      </c>
      <c r="K30" s="157">
        <f t="shared" si="1"/>
        <v>22</v>
      </c>
    </row>
    <row r="31" spans="1:11" s="107" customFormat="1" x14ac:dyDescent="0.3">
      <c r="A31" s="157" t="str">
        <f t="shared" si="0"/>
        <v>BanhamMaisonette</v>
      </c>
      <c r="B31" s="157" t="s">
        <v>81</v>
      </c>
      <c r="C31" s="188" t="s">
        <v>557</v>
      </c>
      <c r="D31" s="107">
        <v>0</v>
      </c>
      <c r="E31" s="107">
        <v>0</v>
      </c>
      <c r="F31" s="107">
        <v>0</v>
      </c>
      <c r="G31" s="107">
        <v>0</v>
      </c>
      <c r="H31" s="107">
        <v>0</v>
      </c>
      <c r="I31" s="107">
        <v>0</v>
      </c>
      <c r="J31" s="107">
        <v>0</v>
      </c>
      <c r="K31" s="157">
        <f t="shared" si="1"/>
        <v>0</v>
      </c>
    </row>
    <row r="32" spans="1:11" s="107" customFormat="1" x14ac:dyDescent="0.3">
      <c r="A32" s="157" t="str">
        <f t="shared" si="0"/>
        <v>BanhamGeneral needs</v>
      </c>
      <c r="B32" s="157" t="s">
        <v>81</v>
      </c>
      <c r="C32" s="188" t="s">
        <v>67</v>
      </c>
      <c r="D32" s="157">
        <f t="shared" ref="D32" si="13">SUM(D27:D31)</f>
        <v>0</v>
      </c>
      <c r="E32" s="157">
        <f t="shared" ref="E32" si="14">SUM(E27:E31)</f>
        <v>2</v>
      </c>
      <c r="F32" s="157">
        <f t="shared" ref="F32" si="15">SUM(F27:F31)</f>
        <v>31</v>
      </c>
      <c r="G32" s="157">
        <f t="shared" ref="G32" si="16">SUM(G27:G31)</f>
        <v>19</v>
      </c>
      <c r="H32" s="157">
        <f t="shared" ref="H32" si="17">SUM(H27:H31)</f>
        <v>0</v>
      </c>
      <c r="I32" s="157">
        <f t="shared" ref="I32" si="18">SUM(I27:I31)</f>
        <v>0</v>
      </c>
      <c r="J32" s="157">
        <f t="shared" ref="J32" si="19">SUM(J27:J31)</f>
        <v>0</v>
      </c>
      <c r="K32" s="157">
        <f t="shared" ref="K32" si="20">SUM(K27:K31)</f>
        <v>52</v>
      </c>
    </row>
    <row r="33" spans="1:11" s="107" customFormat="1" x14ac:dyDescent="0.3">
      <c r="A33" s="157" t="str">
        <f t="shared" si="0"/>
        <v>BanhamSheltered</v>
      </c>
      <c r="B33" s="157" t="s">
        <v>81</v>
      </c>
      <c r="C33" s="188" t="s">
        <v>46</v>
      </c>
      <c r="D33" s="107">
        <v>0</v>
      </c>
      <c r="E33" s="107">
        <v>0</v>
      </c>
      <c r="F33" s="107">
        <v>6</v>
      </c>
      <c r="G33" s="107">
        <v>7</v>
      </c>
      <c r="H33" s="107">
        <v>0</v>
      </c>
      <c r="I33" s="107">
        <v>0</v>
      </c>
      <c r="J33" s="107">
        <v>0</v>
      </c>
      <c r="K33" s="157">
        <f t="shared" si="1"/>
        <v>13</v>
      </c>
    </row>
    <row r="34" spans="1:11" s="107" customFormat="1" x14ac:dyDescent="0.3">
      <c r="A34" s="157" t="str">
        <f t="shared" si="0"/>
        <v>BanhamShared ownership</v>
      </c>
      <c r="B34" s="157" t="s">
        <v>81</v>
      </c>
      <c r="C34" s="189" t="s">
        <v>24</v>
      </c>
      <c r="D34" s="107">
        <v>0</v>
      </c>
      <c r="E34" s="107">
        <v>0</v>
      </c>
      <c r="F34" s="107">
        <v>0</v>
      </c>
      <c r="G34" s="107">
        <v>0</v>
      </c>
      <c r="H34" s="107">
        <v>0</v>
      </c>
      <c r="I34" s="107">
        <v>0</v>
      </c>
      <c r="J34" s="107">
        <v>0</v>
      </c>
      <c r="K34" s="157">
        <f t="shared" si="1"/>
        <v>0</v>
      </c>
    </row>
    <row r="35" spans="1:11" s="107" customFormat="1" x14ac:dyDescent="0.3">
      <c r="A35" s="157" t="str">
        <f t="shared" si="0"/>
        <v>BawdeswellBedsit</v>
      </c>
      <c r="B35" s="157" t="s">
        <v>83</v>
      </c>
      <c r="C35" s="186" t="s">
        <v>70</v>
      </c>
      <c r="D35" s="107">
        <v>0</v>
      </c>
      <c r="E35" s="107">
        <v>0</v>
      </c>
      <c r="F35" s="107">
        <v>0</v>
      </c>
      <c r="G35" s="107">
        <v>0</v>
      </c>
      <c r="H35" s="107">
        <v>0</v>
      </c>
      <c r="I35" s="107">
        <v>0</v>
      </c>
      <c r="J35" s="107">
        <v>0</v>
      </c>
      <c r="K35" s="157">
        <f t="shared" si="1"/>
        <v>0</v>
      </c>
    </row>
    <row r="36" spans="1:11" s="107" customFormat="1" x14ac:dyDescent="0.3">
      <c r="A36" s="157" t="str">
        <f t="shared" si="0"/>
        <v>BawdeswellBungalow</v>
      </c>
      <c r="B36" s="157" t="s">
        <v>83</v>
      </c>
      <c r="C36" s="187" t="s">
        <v>555</v>
      </c>
      <c r="D36" s="107">
        <v>0</v>
      </c>
      <c r="E36" s="107">
        <v>8</v>
      </c>
      <c r="F36" s="107">
        <v>8</v>
      </c>
      <c r="G36" s="107">
        <v>1</v>
      </c>
      <c r="H36" s="107">
        <v>0</v>
      </c>
      <c r="I36" s="107">
        <v>0</v>
      </c>
      <c r="J36" s="107">
        <v>0</v>
      </c>
      <c r="K36" s="157">
        <f t="shared" si="1"/>
        <v>17</v>
      </c>
    </row>
    <row r="37" spans="1:11" s="107" customFormat="1" x14ac:dyDescent="0.3">
      <c r="A37" s="157" t="str">
        <f t="shared" si="0"/>
        <v>BawdeswellFlat</v>
      </c>
      <c r="B37" s="157" t="s">
        <v>83</v>
      </c>
      <c r="C37" s="187" t="s">
        <v>33</v>
      </c>
      <c r="D37" s="107">
        <v>0</v>
      </c>
      <c r="E37" s="107">
        <v>2</v>
      </c>
      <c r="F37" s="107">
        <v>2</v>
      </c>
      <c r="G37" s="107">
        <v>0</v>
      </c>
      <c r="H37" s="107">
        <v>0</v>
      </c>
      <c r="I37" s="107">
        <v>0</v>
      </c>
      <c r="J37" s="107">
        <v>0</v>
      </c>
      <c r="K37" s="157">
        <f t="shared" si="1"/>
        <v>4</v>
      </c>
    </row>
    <row r="38" spans="1:11" s="107" customFormat="1" x14ac:dyDescent="0.3">
      <c r="A38" s="157" t="str">
        <f t="shared" si="0"/>
        <v>BawdeswellHouse</v>
      </c>
      <c r="B38" s="157" t="s">
        <v>83</v>
      </c>
      <c r="C38" s="187" t="s">
        <v>556</v>
      </c>
      <c r="D38" s="107">
        <v>0</v>
      </c>
      <c r="E38" s="107">
        <v>0</v>
      </c>
      <c r="F38" s="107">
        <v>5</v>
      </c>
      <c r="G38" s="107">
        <v>28</v>
      </c>
      <c r="H38" s="107">
        <v>1</v>
      </c>
      <c r="I38" s="107">
        <v>0</v>
      </c>
      <c r="J38" s="107">
        <v>0</v>
      </c>
      <c r="K38" s="157">
        <f t="shared" si="1"/>
        <v>34</v>
      </c>
    </row>
    <row r="39" spans="1:11" s="107" customFormat="1" x14ac:dyDescent="0.3">
      <c r="A39" s="157" t="str">
        <f t="shared" si="0"/>
        <v>BawdeswellMaisonette</v>
      </c>
      <c r="B39" s="157" t="s">
        <v>83</v>
      </c>
      <c r="C39" s="188" t="s">
        <v>557</v>
      </c>
      <c r="D39" s="107">
        <v>0</v>
      </c>
      <c r="E39" s="107">
        <v>0</v>
      </c>
      <c r="F39" s="107">
        <v>0</v>
      </c>
      <c r="G39" s="107">
        <v>0</v>
      </c>
      <c r="H39" s="107">
        <v>0</v>
      </c>
      <c r="I39" s="107">
        <v>0</v>
      </c>
      <c r="J39" s="107">
        <v>0</v>
      </c>
      <c r="K39" s="157">
        <f t="shared" si="1"/>
        <v>0</v>
      </c>
    </row>
    <row r="40" spans="1:11" s="107" customFormat="1" x14ac:dyDescent="0.3">
      <c r="A40" s="157" t="str">
        <f t="shared" ref="A40" si="21">B40&amp;C40</f>
        <v>BawdeswellGeneral needs</v>
      </c>
      <c r="B40" s="157" t="s">
        <v>83</v>
      </c>
      <c r="C40" s="188" t="s">
        <v>67</v>
      </c>
      <c r="D40" s="157">
        <f t="shared" ref="D40" si="22">SUM(D35:D39)</f>
        <v>0</v>
      </c>
      <c r="E40" s="157">
        <f t="shared" ref="E40" si="23">SUM(E35:E39)</f>
        <v>10</v>
      </c>
      <c r="F40" s="157">
        <f t="shared" ref="F40" si="24">SUM(F35:F39)</f>
        <v>15</v>
      </c>
      <c r="G40" s="157">
        <f t="shared" ref="G40" si="25">SUM(G35:G39)</f>
        <v>29</v>
      </c>
      <c r="H40" s="157">
        <f t="shared" ref="H40" si="26">SUM(H35:H39)</f>
        <v>1</v>
      </c>
      <c r="I40" s="157">
        <f t="shared" ref="I40" si="27">SUM(I35:I39)</f>
        <v>0</v>
      </c>
      <c r="J40" s="157">
        <f t="shared" ref="J40" si="28">SUM(J35:J39)</f>
        <v>0</v>
      </c>
      <c r="K40" s="157">
        <f t="shared" ref="K40" si="29">SUM(K35:K39)</f>
        <v>55</v>
      </c>
    </row>
    <row r="41" spans="1:11" s="107" customFormat="1" x14ac:dyDescent="0.3">
      <c r="A41" s="157" t="str">
        <f t="shared" si="0"/>
        <v>BawdeswellSheltered</v>
      </c>
      <c r="B41" s="157" t="s">
        <v>83</v>
      </c>
      <c r="C41" s="188" t="s">
        <v>46</v>
      </c>
      <c r="D41" s="107">
        <v>0</v>
      </c>
      <c r="E41" s="107">
        <v>0</v>
      </c>
      <c r="F41" s="107">
        <v>4</v>
      </c>
      <c r="G41" s="107">
        <v>0</v>
      </c>
      <c r="H41" s="107">
        <v>0</v>
      </c>
      <c r="I41" s="107">
        <v>0</v>
      </c>
      <c r="J41" s="107">
        <v>0</v>
      </c>
      <c r="K41" s="157">
        <f t="shared" si="1"/>
        <v>4</v>
      </c>
    </row>
    <row r="42" spans="1:11" s="107" customFormat="1" x14ac:dyDescent="0.3">
      <c r="A42" s="157" t="str">
        <f t="shared" si="0"/>
        <v>BawdeswellShared ownership</v>
      </c>
      <c r="B42" s="157" t="s">
        <v>83</v>
      </c>
      <c r="C42" s="189" t="s">
        <v>24</v>
      </c>
      <c r="D42" s="107">
        <v>0</v>
      </c>
      <c r="E42" s="107">
        <v>0</v>
      </c>
      <c r="F42" s="107">
        <v>2</v>
      </c>
      <c r="G42" s="107">
        <v>1</v>
      </c>
      <c r="H42" s="107">
        <v>0</v>
      </c>
      <c r="I42" s="107">
        <v>0</v>
      </c>
      <c r="J42" s="107">
        <v>0</v>
      </c>
      <c r="K42" s="157">
        <f t="shared" si="1"/>
        <v>3</v>
      </c>
    </row>
    <row r="43" spans="1:11" s="107" customFormat="1" x14ac:dyDescent="0.3">
      <c r="A43" s="157" t="str">
        <f t="shared" si="0"/>
        <v>BeachamwellBedsit</v>
      </c>
      <c r="B43" s="157" t="s">
        <v>85</v>
      </c>
      <c r="C43" s="186" t="s">
        <v>70</v>
      </c>
      <c r="D43" s="107">
        <v>0</v>
      </c>
      <c r="E43" s="107">
        <v>0</v>
      </c>
      <c r="F43" s="107">
        <v>0</v>
      </c>
      <c r="G43" s="107">
        <v>0</v>
      </c>
      <c r="H43" s="107">
        <v>0</v>
      </c>
      <c r="I43" s="107">
        <v>0</v>
      </c>
      <c r="J43" s="107">
        <v>0</v>
      </c>
      <c r="K43" s="157">
        <f t="shared" si="1"/>
        <v>0</v>
      </c>
    </row>
    <row r="44" spans="1:11" s="107" customFormat="1" x14ac:dyDescent="0.3">
      <c r="A44" s="157" t="str">
        <f t="shared" si="0"/>
        <v>BeachamwellBungalow</v>
      </c>
      <c r="B44" s="157" t="s">
        <v>85</v>
      </c>
      <c r="C44" s="187" t="s">
        <v>555</v>
      </c>
      <c r="D44" s="107">
        <v>0</v>
      </c>
      <c r="E44" s="107">
        <v>0</v>
      </c>
      <c r="F44" s="107">
        <v>9</v>
      </c>
      <c r="G44" s="107">
        <v>0</v>
      </c>
      <c r="H44" s="107">
        <v>0</v>
      </c>
      <c r="I44" s="107">
        <v>0</v>
      </c>
      <c r="J44" s="107">
        <v>0</v>
      </c>
      <c r="K44" s="157">
        <f t="shared" si="1"/>
        <v>9</v>
      </c>
    </row>
    <row r="45" spans="1:11" s="107" customFormat="1" x14ac:dyDescent="0.3">
      <c r="A45" s="157" t="str">
        <f t="shared" si="0"/>
        <v>BeachamwellFlat</v>
      </c>
      <c r="B45" s="157" t="s">
        <v>85</v>
      </c>
      <c r="C45" s="187" t="s">
        <v>33</v>
      </c>
      <c r="D45" s="107">
        <v>0</v>
      </c>
      <c r="E45" s="107">
        <v>0</v>
      </c>
      <c r="F45" s="107">
        <v>0</v>
      </c>
      <c r="G45" s="107">
        <v>0</v>
      </c>
      <c r="H45" s="107">
        <v>0</v>
      </c>
      <c r="I45" s="107">
        <v>0</v>
      </c>
      <c r="J45" s="107">
        <v>0</v>
      </c>
      <c r="K45" s="157">
        <f t="shared" si="1"/>
        <v>0</v>
      </c>
    </row>
    <row r="46" spans="1:11" s="107" customFormat="1" x14ac:dyDescent="0.3">
      <c r="A46" s="157" t="str">
        <f t="shared" si="0"/>
        <v>BeachamwellHouse</v>
      </c>
      <c r="B46" s="157" t="s">
        <v>85</v>
      </c>
      <c r="C46" s="187" t="s">
        <v>556</v>
      </c>
      <c r="D46" s="107">
        <v>0</v>
      </c>
      <c r="E46" s="107">
        <v>0</v>
      </c>
      <c r="F46" s="107">
        <v>0</v>
      </c>
      <c r="G46" s="107">
        <v>9</v>
      </c>
      <c r="H46" s="107">
        <v>0</v>
      </c>
      <c r="I46" s="107">
        <v>0</v>
      </c>
      <c r="J46" s="107">
        <v>0</v>
      </c>
      <c r="K46" s="157">
        <f t="shared" si="1"/>
        <v>9</v>
      </c>
    </row>
    <row r="47" spans="1:11" s="107" customFormat="1" x14ac:dyDescent="0.3">
      <c r="A47" s="157" t="str">
        <f t="shared" si="0"/>
        <v>BeachamwellMaisonette</v>
      </c>
      <c r="B47" s="157" t="s">
        <v>85</v>
      </c>
      <c r="C47" s="188" t="s">
        <v>557</v>
      </c>
      <c r="D47" s="107">
        <v>0</v>
      </c>
      <c r="E47" s="107">
        <v>0</v>
      </c>
      <c r="F47" s="107">
        <v>0</v>
      </c>
      <c r="G47" s="107">
        <v>0</v>
      </c>
      <c r="H47" s="107">
        <v>0</v>
      </c>
      <c r="I47" s="107">
        <v>0</v>
      </c>
      <c r="J47" s="107">
        <v>0</v>
      </c>
      <c r="K47" s="157">
        <f t="shared" si="1"/>
        <v>0</v>
      </c>
    </row>
    <row r="48" spans="1:11" s="107" customFormat="1" x14ac:dyDescent="0.3">
      <c r="A48" s="157" t="str">
        <f t="shared" si="0"/>
        <v>BeachamwellGeneral needs</v>
      </c>
      <c r="B48" s="157" t="s">
        <v>85</v>
      </c>
      <c r="C48" s="188" t="s">
        <v>67</v>
      </c>
      <c r="D48" s="157">
        <f t="shared" ref="D48" si="30">SUM(D43:D47)</f>
        <v>0</v>
      </c>
      <c r="E48" s="157">
        <f t="shared" ref="E48" si="31">SUM(E43:E47)</f>
        <v>0</v>
      </c>
      <c r="F48" s="157">
        <f t="shared" ref="F48" si="32">SUM(F43:F47)</f>
        <v>9</v>
      </c>
      <c r="G48" s="157">
        <f t="shared" ref="G48" si="33">SUM(G43:G47)</f>
        <v>9</v>
      </c>
      <c r="H48" s="157">
        <f t="shared" ref="H48" si="34">SUM(H43:H47)</f>
        <v>0</v>
      </c>
      <c r="I48" s="157">
        <f t="shared" ref="I48" si="35">SUM(I43:I47)</f>
        <v>0</v>
      </c>
      <c r="J48" s="157">
        <f t="shared" ref="J48" si="36">SUM(J43:J47)</f>
        <v>0</v>
      </c>
      <c r="K48" s="157">
        <f t="shared" ref="K48" si="37">SUM(K43:K47)</f>
        <v>18</v>
      </c>
    </row>
    <row r="49" spans="1:11" s="107" customFormat="1" x14ac:dyDescent="0.3">
      <c r="A49" s="157" t="str">
        <f t="shared" si="0"/>
        <v>BeachamwellSheltered</v>
      </c>
      <c r="B49" s="157" t="s">
        <v>85</v>
      </c>
      <c r="C49" s="188" t="s">
        <v>46</v>
      </c>
      <c r="D49" s="107">
        <v>0</v>
      </c>
      <c r="E49" s="107">
        <v>0</v>
      </c>
      <c r="F49" s="107">
        <v>0</v>
      </c>
      <c r="G49" s="107">
        <v>0</v>
      </c>
      <c r="H49" s="107">
        <v>0</v>
      </c>
      <c r="I49" s="107">
        <v>0</v>
      </c>
      <c r="J49" s="107">
        <v>0</v>
      </c>
      <c r="K49" s="157">
        <f t="shared" si="1"/>
        <v>0</v>
      </c>
    </row>
    <row r="50" spans="1:11" s="107" customFormat="1" x14ac:dyDescent="0.3">
      <c r="A50" s="157" t="str">
        <f t="shared" si="0"/>
        <v>BeachamwellShared ownership</v>
      </c>
      <c r="B50" s="157" t="s">
        <v>85</v>
      </c>
      <c r="C50" s="189" t="s">
        <v>24</v>
      </c>
      <c r="D50" s="107">
        <v>0</v>
      </c>
      <c r="E50" s="107">
        <v>0</v>
      </c>
      <c r="F50" s="107">
        <v>0</v>
      </c>
      <c r="G50" s="107">
        <v>0</v>
      </c>
      <c r="H50" s="107">
        <v>0</v>
      </c>
      <c r="I50" s="107">
        <v>0</v>
      </c>
      <c r="J50" s="107">
        <v>0</v>
      </c>
      <c r="K50" s="157">
        <f t="shared" si="1"/>
        <v>0</v>
      </c>
    </row>
    <row r="51" spans="1:11" s="107" customFormat="1" x14ac:dyDescent="0.3">
      <c r="A51" s="157" t="str">
        <f t="shared" si="0"/>
        <v>Beeston with BitteringBedsit</v>
      </c>
      <c r="B51" s="157" t="s">
        <v>87</v>
      </c>
      <c r="C51" s="186" t="s">
        <v>70</v>
      </c>
      <c r="D51" s="107">
        <v>0</v>
      </c>
      <c r="E51" s="107">
        <v>0</v>
      </c>
      <c r="F51" s="107">
        <v>0</v>
      </c>
      <c r="G51" s="107">
        <v>0</v>
      </c>
      <c r="H51" s="107">
        <v>0</v>
      </c>
      <c r="I51" s="107">
        <v>0</v>
      </c>
      <c r="J51" s="107">
        <v>0</v>
      </c>
      <c r="K51" s="157">
        <f t="shared" si="1"/>
        <v>0</v>
      </c>
    </row>
    <row r="52" spans="1:11" s="107" customFormat="1" x14ac:dyDescent="0.3">
      <c r="A52" s="157" t="str">
        <f t="shared" si="0"/>
        <v>Beeston with BitteringBungalow</v>
      </c>
      <c r="B52" s="157" t="s">
        <v>87</v>
      </c>
      <c r="C52" s="187" t="s">
        <v>555</v>
      </c>
      <c r="D52" s="107">
        <v>0</v>
      </c>
      <c r="E52" s="107">
        <v>0</v>
      </c>
      <c r="F52" s="107">
        <v>6</v>
      </c>
      <c r="G52" s="107">
        <v>0</v>
      </c>
      <c r="H52" s="107">
        <v>0</v>
      </c>
      <c r="I52" s="107">
        <v>0</v>
      </c>
      <c r="J52" s="107">
        <v>0</v>
      </c>
      <c r="K52" s="157">
        <f t="shared" si="1"/>
        <v>6</v>
      </c>
    </row>
    <row r="53" spans="1:11" s="107" customFormat="1" x14ac:dyDescent="0.3">
      <c r="A53" s="157" t="str">
        <f t="shared" si="0"/>
        <v>Beeston with BitteringFlat</v>
      </c>
      <c r="B53" s="157" t="s">
        <v>87</v>
      </c>
      <c r="C53" s="187" t="s">
        <v>33</v>
      </c>
      <c r="D53" s="107">
        <v>0</v>
      </c>
      <c r="E53" s="107">
        <v>0</v>
      </c>
      <c r="F53" s="107">
        <v>0</v>
      </c>
      <c r="G53" s="107">
        <v>0</v>
      </c>
      <c r="H53" s="107">
        <v>0</v>
      </c>
      <c r="I53" s="107">
        <v>0</v>
      </c>
      <c r="J53" s="107">
        <v>0</v>
      </c>
      <c r="K53" s="157">
        <f t="shared" si="1"/>
        <v>0</v>
      </c>
    </row>
    <row r="54" spans="1:11" s="107" customFormat="1" x14ac:dyDescent="0.3">
      <c r="A54" s="157" t="str">
        <f t="shared" si="0"/>
        <v>Beeston with BitteringHouse</v>
      </c>
      <c r="B54" s="157" t="s">
        <v>87</v>
      </c>
      <c r="C54" s="187" t="s">
        <v>556</v>
      </c>
      <c r="D54" s="107">
        <v>0</v>
      </c>
      <c r="E54" s="107">
        <v>0</v>
      </c>
      <c r="F54" s="107">
        <v>2</v>
      </c>
      <c r="G54" s="107">
        <v>17</v>
      </c>
      <c r="H54" s="107">
        <v>0</v>
      </c>
      <c r="I54" s="107">
        <v>0</v>
      </c>
      <c r="J54" s="107">
        <v>0</v>
      </c>
      <c r="K54" s="157">
        <f t="shared" si="1"/>
        <v>19</v>
      </c>
    </row>
    <row r="55" spans="1:11" s="107" customFormat="1" x14ac:dyDescent="0.3">
      <c r="A55" s="157" t="str">
        <f t="shared" si="0"/>
        <v>Beeston with BitteringMaisonette</v>
      </c>
      <c r="B55" s="157" t="s">
        <v>87</v>
      </c>
      <c r="C55" s="188" t="s">
        <v>557</v>
      </c>
      <c r="D55" s="107">
        <v>0</v>
      </c>
      <c r="E55" s="107">
        <v>0</v>
      </c>
      <c r="F55" s="107">
        <v>0</v>
      </c>
      <c r="G55" s="107">
        <v>0</v>
      </c>
      <c r="H55" s="107">
        <v>0</v>
      </c>
      <c r="I55" s="107">
        <v>0</v>
      </c>
      <c r="J55" s="107">
        <v>0</v>
      </c>
      <c r="K55" s="157">
        <f t="shared" si="1"/>
        <v>0</v>
      </c>
    </row>
    <row r="56" spans="1:11" s="107" customFormat="1" x14ac:dyDescent="0.3">
      <c r="A56" s="157" t="str">
        <f t="shared" ref="A56" si="38">B56&amp;C56</f>
        <v>Beeston with BitteringGeneral needs</v>
      </c>
      <c r="B56" s="157" t="s">
        <v>87</v>
      </c>
      <c r="C56" s="188" t="s">
        <v>67</v>
      </c>
      <c r="D56" s="157">
        <f t="shared" ref="D56" si="39">SUM(D51:D55)</f>
        <v>0</v>
      </c>
      <c r="E56" s="157">
        <f t="shared" ref="E56" si="40">SUM(E51:E55)</f>
        <v>0</v>
      </c>
      <c r="F56" s="157">
        <f t="shared" ref="F56" si="41">SUM(F51:F55)</f>
        <v>8</v>
      </c>
      <c r="G56" s="157">
        <f t="shared" ref="G56" si="42">SUM(G51:G55)</f>
        <v>17</v>
      </c>
      <c r="H56" s="157">
        <f t="shared" ref="H56" si="43">SUM(H51:H55)</f>
        <v>0</v>
      </c>
      <c r="I56" s="157">
        <f t="shared" ref="I56" si="44">SUM(I51:I55)</f>
        <v>0</v>
      </c>
      <c r="J56" s="157">
        <f t="shared" ref="J56" si="45">SUM(J51:J55)</f>
        <v>0</v>
      </c>
      <c r="K56" s="157">
        <f t="shared" ref="K56" si="46">SUM(K51:K55)</f>
        <v>25</v>
      </c>
    </row>
    <row r="57" spans="1:11" s="107" customFormat="1" x14ac:dyDescent="0.3">
      <c r="A57" s="157" t="str">
        <f t="shared" si="0"/>
        <v>Beeston with BitteringSheltered</v>
      </c>
      <c r="B57" s="157" t="s">
        <v>87</v>
      </c>
      <c r="C57" s="188" t="s">
        <v>46</v>
      </c>
      <c r="D57" s="107">
        <v>0</v>
      </c>
      <c r="E57" s="107">
        <v>0</v>
      </c>
      <c r="F57" s="107">
        <v>0</v>
      </c>
      <c r="G57" s="107">
        <v>0</v>
      </c>
      <c r="H57" s="107">
        <v>0</v>
      </c>
      <c r="I57" s="107">
        <v>0</v>
      </c>
      <c r="J57" s="107">
        <v>0</v>
      </c>
      <c r="K57" s="157">
        <f t="shared" si="1"/>
        <v>0</v>
      </c>
    </row>
    <row r="58" spans="1:11" s="107" customFormat="1" x14ac:dyDescent="0.3">
      <c r="A58" s="157" t="str">
        <f t="shared" si="0"/>
        <v>Beeston with BitteringShared ownership</v>
      </c>
      <c r="B58" s="157" t="s">
        <v>87</v>
      </c>
      <c r="C58" s="189" t="s">
        <v>24</v>
      </c>
      <c r="D58" s="107">
        <v>0</v>
      </c>
      <c r="E58" s="107">
        <v>0</v>
      </c>
      <c r="F58" s="107">
        <v>0</v>
      </c>
      <c r="G58" s="107">
        <v>1</v>
      </c>
      <c r="H58" s="107">
        <v>0</v>
      </c>
      <c r="I58" s="107">
        <v>0</v>
      </c>
      <c r="J58" s="107">
        <v>0</v>
      </c>
      <c r="K58" s="157">
        <f t="shared" si="1"/>
        <v>1</v>
      </c>
    </row>
    <row r="59" spans="1:11" s="107" customFormat="1" x14ac:dyDescent="0.3">
      <c r="A59" s="157" t="str">
        <f t="shared" si="0"/>
        <v>BeetleyBedsit</v>
      </c>
      <c r="B59" s="157" t="s">
        <v>89</v>
      </c>
      <c r="C59" s="186" t="s">
        <v>70</v>
      </c>
      <c r="D59" s="107">
        <v>0</v>
      </c>
      <c r="E59" s="107">
        <v>0</v>
      </c>
      <c r="F59" s="107">
        <v>0</v>
      </c>
      <c r="G59" s="107">
        <v>0</v>
      </c>
      <c r="H59" s="107">
        <v>0</v>
      </c>
      <c r="I59" s="107">
        <v>0</v>
      </c>
      <c r="J59" s="107">
        <v>0</v>
      </c>
      <c r="K59" s="157">
        <f t="shared" si="1"/>
        <v>0</v>
      </c>
    </row>
    <row r="60" spans="1:11" s="107" customFormat="1" x14ac:dyDescent="0.3">
      <c r="A60" s="157" t="str">
        <f t="shared" si="0"/>
        <v>BeetleyBungalow</v>
      </c>
      <c r="B60" s="157" t="s">
        <v>89</v>
      </c>
      <c r="C60" s="187" t="s">
        <v>555</v>
      </c>
      <c r="D60" s="107">
        <v>0</v>
      </c>
      <c r="E60" s="107">
        <v>0</v>
      </c>
      <c r="F60" s="107">
        <v>7</v>
      </c>
      <c r="G60" s="107">
        <v>0</v>
      </c>
      <c r="H60" s="107">
        <v>0</v>
      </c>
      <c r="I60" s="107">
        <v>0</v>
      </c>
      <c r="J60" s="107">
        <v>0</v>
      </c>
      <c r="K60" s="157">
        <f t="shared" si="1"/>
        <v>7</v>
      </c>
    </row>
    <row r="61" spans="1:11" s="107" customFormat="1" x14ac:dyDescent="0.3">
      <c r="A61" s="157" t="str">
        <f t="shared" si="0"/>
        <v>BeetleyFlat</v>
      </c>
      <c r="B61" s="157" t="s">
        <v>89</v>
      </c>
      <c r="C61" s="187" t="s">
        <v>33</v>
      </c>
      <c r="D61" s="107">
        <v>0</v>
      </c>
      <c r="E61" s="107">
        <v>0</v>
      </c>
      <c r="F61" s="107">
        <v>0</v>
      </c>
      <c r="G61" s="107">
        <v>0</v>
      </c>
      <c r="H61" s="107">
        <v>0</v>
      </c>
      <c r="I61" s="107">
        <v>0</v>
      </c>
      <c r="J61" s="107">
        <v>0</v>
      </c>
      <c r="K61" s="157">
        <f t="shared" si="1"/>
        <v>0</v>
      </c>
    </row>
    <row r="62" spans="1:11" s="107" customFormat="1" x14ac:dyDescent="0.3">
      <c r="A62" s="157" t="str">
        <f t="shared" si="0"/>
        <v>BeetleyHouse</v>
      </c>
      <c r="B62" s="157" t="s">
        <v>89</v>
      </c>
      <c r="C62" s="187" t="s">
        <v>556</v>
      </c>
      <c r="D62" s="107">
        <v>0</v>
      </c>
      <c r="E62" s="107">
        <v>4</v>
      </c>
      <c r="F62" s="107">
        <v>2</v>
      </c>
      <c r="G62" s="107">
        <v>10</v>
      </c>
      <c r="H62" s="107">
        <v>0</v>
      </c>
      <c r="I62" s="107">
        <v>0</v>
      </c>
      <c r="J62" s="107">
        <v>0</v>
      </c>
      <c r="K62" s="157">
        <f t="shared" si="1"/>
        <v>16</v>
      </c>
    </row>
    <row r="63" spans="1:11" s="107" customFormat="1" x14ac:dyDescent="0.3">
      <c r="A63" s="157" t="str">
        <f t="shared" si="0"/>
        <v>BeetleyMaisonette</v>
      </c>
      <c r="B63" s="157" t="s">
        <v>89</v>
      </c>
      <c r="C63" s="188" t="s">
        <v>557</v>
      </c>
      <c r="D63" s="107">
        <v>0</v>
      </c>
      <c r="E63" s="107">
        <v>0</v>
      </c>
      <c r="F63" s="107">
        <v>0</v>
      </c>
      <c r="G63" s="107">
        <v>0</v>
      </c>
      <c r="H63" s="107">
        <v>0</v>
      </c>
      <c r="I63" s="107">
        <v>0</v>
      </c>
      <c r="J63" s="107">
        <v>0</v>
      </c>
      <c r="K63" s="157">
        <f t="shared" si="1"/>
        <v>0</v>
      </c>
    </row>
    <row r="64" spans="1:11" s="107" customFormat="1" x14ac:dyDescent="0.3">
      <c r="A64" s="157" t="str">
        <f t="shared" si="0"/>
        <v>BeetleyGeneral needs</v>
      </c>
      <c r="B64" s="157" t="s">
        <v>89</v>
      </c>
      <c r="C64" s="188" t="s">
        <v>67</v>
      </c>
      <c r="D64" s="157">
        <f t="shared" ref="D64" si="47">SUM(D59:D63)</f>
        <v>0</v>
      </c>
      <c r="E64" s="157">
        <f t="shared" ref="E64" si="48">SUM(E59:E63)</f>
        <v>4</v>
      </c>
      <c r="F64" s="157">
        <f t="shared" ref="F64" si="49">SUM(F59:F63)</f>
        <v>9</v>
      </c>
      <c r="G64" s="157">
        <f t="shared" ref="G64" si="50">SUM(G59:G63)</f>
        <v>10</v>
      </c>
      <c r="H64" s="157">
        <f t="shared" ref="H64" si="51">SUM(H59:H63)</f>
        <v>0</v>
      </c>
      <c r="I64" s="157">
        <f t="shared" ref="I64" si="52">SUM(I59:I63)</f>
        <v>0</v>
      </c>
      <c r="J64" s="157">
        <f t="shared" ref="J64" si="53">SUM(J59:J63)</f>
        <v>0</v>
      </c>
      <c r="K64" s="157">
        <f t="shared" ref="K64" si="54">SUM(K59:K63)</f>
        <v>23</v>
      </c>
    </row>
    <row r="65" spans="1:11" s="107" customFormat="1" x14ac:dyDescent="0.3">
      <c r="A65" s="157" t="str">
        <f t="shared" si="0"/>
        <v>BeetleySheltered</v>
      </c>
      <c r="B65" s="157" t="s">
        <v>89</v>
      </c>
      <c r="C65" s="188" t="s">
        <v>46</v>
      </c>
      <c r="D65" s="107">
        <v>0</v>
      </c>
      <c r="E65" s="107">
        <v>1</v>
      </c>
      <c r="F65" s="107">
        <v>0</v>
      </c>
      <c r="G65" s="107">
        <v>0</v>
      </c>
      <c r="H65" s="107">
        <v>0</v>
      </c>
      <c r="I65" s="107">
        <v>0</v>
      </c>
      <c r="J65" s="107">
        <v>0</v>
      </c>
      <c r="K65" s="157">
        <f t="shared" si="1"/>
        <v>1</v>
      </c>
    </row>
    <row r="66" spans="1:11" s="107" customFormat="1" x14ac:dyDescent="0.3">
      <c r="A66" s="157" t="str">
        <f t="shared" si="0"/>
        <v>BeetleyShared ownership</v>
      </c>
      <c r="B66" s="157" t="s">
        <v>89</v>
      </c>
      <c r="C66" s="189" t="s">
        <v>24</v>
      </c>
      <c r="D66" s="107">
        <v>0</v>
      </c>
      <c r="E66" s="107">
        <v>0</v>
      </c>
      <c r="F66" s="107">
        <v>0</v>
      </c>
      <c r="G66" s="107">
        <v>0</v>
      </c>
      <c r="H66" s="107">
        <v>0</v>
      </c>
      <c r="I66" s="107">
        <v>0</v>
      </c>
      <c r="J66" s="107">
        <v>0</v>
      </c>
      <c r="K66" s="157">
        <f t="shared" si="1"/>
        <v>0</v>
      </c>
    </row>
    <row r="67" spans="1:11" s="107" customFormat="1" x14ac:dyDescent="0.3">
      <c r="A67" s="157" t="str">
        <f t="shared" si="0"/>
        <v>BesthorpeBedsit</v>
      </c>
      <c r="B67" s="157" t="s">
        <v>91</v>
      </c>
      <c r="C67" s="186" t="s">
        <v>70</v>
      </c>
      <c r="D67" s="107">
        <v>0</v>
      </c>
      <c r="E67" s="107">
        <v>0</v>
      </c>
      <c r="F67" s="107">
        <v>0</v>
      </c>
      <c r="G67" s="107">
        <v>0</v>
      </c>
      <c r="H67" s="107">
        <v>0</v>
      </c>
      <c r="I67" s="107">
        <v>0</v>
      </c>
      <c r="J67" s="107">
        <v>0</v>
      </c>
      <c r="K67" s="157">
        <f t="shared" si="1"/>
        <v>0</v>
      </c>
    </row>
    <row r="68" spans="1:11" s="107" customFormat="1" x14ac:dyDescent="0.3">
      <c r="A68" s="157" t="str">
        <f t="shared" si="0"/>
        <v>BesthorpeBungalow</v>
      </c>
      <c r="B68" s="157" t="s">
        <v>91</v>
      </c>
      <c r="C68" s="187" t="s">
        <v>555</v>
      </c>
      <c r="D68" s="107">
        <v>0</v>
      </c>
      <c r="E68" s="107">
        <v>0</v>
      </c>
      <c r="F68" s="107">
        <v>0</v>
      </c>
      <c r="G68" s="107">
        <v>0</v>
      </c>
      <c r="H68" s="107">
        <v>0</v>
      </c>
      <c r="I68" s="107">
        <v>0</v>
      </c>
      <c r="J68" s="107">
        <v>0</v>
      </c>
      <c r="K68" s="157">
        <f t="shared" si="1"/>
        <v>0</v>
      </c>
    </row>
    <row r="69" spans="1:11" s="107" customFormat="1" x14ac:dyDescent="0.3">
      <c r="A69" s="157" t="str">
        <f t="shared" si="0"/>
        <v>BesthorpeFlat</v>
      </c>
      <c r="B69" s="157" t="s">
        <v>91</v>
      </c>
      <c r="C69" s="187" t="s">
        <v>33</v>
      </c>
      <c r="D69" s="107">
        <v>0</v>
      </c>
      <c r="E69" s="107">
        <v>0</v>
      </c>
      <c r="F69" s="107">
        <v>0</v>
      </c>
      <c r="G69" s="107">
        <v>0</v>
      </c>
      <c r="H69" s="107">
        <v>0</v>
      </c>
      <c r="I69" s="107">
        <v>0</v>
      </c>
      <c r="J69" s="107">
        <v>0</v>
      </c>
      <c r="K69" s="157">
        <f t="shared" si="1"/>
        <v>0</v>
      </c>
    </row>
    <row r="70" spans="1:11" s="107" customFormat="1" x14ac:dyDescent="0.3">
      <c r="A70" s="157" t="str">
        <f t="shared" si="0"/>
        <v>BesthorpeHouse</v>
      </c>
      <c r="B70" s="157" t="s">
        <v>91</v>
      </c>
      <c r="C70" s="187" t="s">
        <v>556</v>
      </c>
      <c r="D70" s="107">
        <v>0</v>
      </c>
      <c r="E70" s="107">
        <v>0</v>
      </c>
      <c r="F70" s="107">
        <v>2</v>
      </c>
      <c r="G70" s="107">
        <v>10</v>
      </c>
      <c r="H70" s="107">
        <v>0</v>
      </c>
      <c r="I70" s="107">
        <v>0</v>
      </c>
      <c r="J70" s="107">
        <v>0</v>
      </c>
      <c r="K70" s="157">
        <f t="shared" si="1"/>
        <v>12</v>
      </c>
    </row>
    <row r="71" spans="1:11" s="107" customFormat="1" x14ac:dyDescent="0.3">
      <c r="A71" s="157" t="str">
        <f t="shared" si="0"/>
        <v>BesthorpeMaisonette</v>
      </c>
      <c r="B71" s="157" t="s">
        <v>91</v>
      </c>
      <c r="C71" s="188" t="s">
        <v>557</v>
      </c>
      <c r="D71" s="107">
        <v>0</v>
      </c>
      <c r="E71" s="107">
        <v>0</v>
      </c>
      <c r="F71" s="107">
        <v>0</v>
      </c>
      <c r="G71" s="107">
        <v>0</v>
      </c>
      <c r="H71" s="107">
        <v>0</v>
      </c>
      <c r="I71" s="107">
        <v>0</v>
      </c>
      <c r="J71" s="107">
        <v>0</v>
      </c>
      <c r="K71" s="157">
        <f t="shared" si="1"/>
        <v>0</v>
      </c>
    </row>
    <row r="72" spans="1:11" s="107" customFormat="1" x14ac:dyDescent="0.3">
      <c r="A72" s="157" t="str">
        <f t="shared" ref="A72" si="55">B72&amp;C72</f>
        <v>BesthorpeGeneral needs</v>
      </c>
      <c r="B72" s="157" t="s">
        <v>91</v>
      </c>
      <c r="C72" s="188" t="s">
        <v>67</v>
      </c>
      <c r="D72" s="157">
        <f t="shared" ref="D72" si="56">SUM(D67:D71)</f>
        <v>0</v>
      </c>
      <c r="E72" s="157">
        <f t="shared" ref="E72" si="57">SUM(E67:E71)</f>
        <v>0</v>
      </c>
      <c r="F72" s="157">
        <f t="shared" ref="F72" si="58">SUM(F67:F71)</f>
        <v>2</v>
      </c>
      <c r="G72" s="157">
        <f t="shared" ref="G72" si="59">SUM(G67:G71)</f>
        <v>10</v>
      </c>
      <c r="H72" s="157">
        <f t="shared" ref="H72" si="60">SUM(H67:H71)</f>
        <v>0</v>
      </c>
      <c r="I72" s="157">
        <f t="shared" ref="I72" si="61">SUM(I67:I71)</f>
        <v>0</v>
      </c>
      <c r="J72" s="157">
        <f t="shared" ref="J72" si="62">SUM(J67:J71)</f>
        <v>0</v>
      </c>
      <c r="K72" s="157">
        <f t="shared" ref="K72" si="63">SUM(K67:K71)</f>
        <v>12</v>
      </c>
    </row>
    <row r="73" spans="1:11" s="107" customFormat="1" x14ac:dyDescent="0.3">
      <c r="A73" s="157" t="str">
        <f t="shared" si="0"/>
        <v>BesthorpeSheltered</v>
      </c>
      <c r="B73" s="157" t="s">
        <v>91</v>
      </c>
      <c r="C73" s="188" t="s">
        <v>46</v>
      </c>
      <c r="D73" s="107">
        <v>0</v>
      </c>
      <c r="E73" s="107">
        <v>0</v>
      </c>
      <c r="F73" s="107">
        <v>0</v>
      </c>
      <c r="G73" s="107">
        <v>0</v>
      </c>
      <c r="H73" s="107">
        <v>0</v>
      </c>
      <c r="I73" s="107">
        <v>0</v>
      </c>
      <c r="J73" s="107">
        <v>0</v>
      </c>
      <c r="K73" s="157">
        <f t="shared" si="1"/>
        <v>0</v>
      </c>
    </row>
    <row r="74" spans="1:11" s="107" customFormat="1" x14ac:dyDescent="0.3">
      <c r="A74" s="157" t="str">
        <f t="shared" si="0"/>
        <v>BesthorpeShared ownership</v>
      </c>
      <c r="B74" s="157" t="s">
        <v>91</v>
      </c>
      <c r="C74" s="189" t="s">
        <v>24</v>
      </c>
      <c r="D74" s="107">
        <v>0</v>
      </c>
      <c r="E74" s="107">
        <v>0</v>
      </c>
      <c r="F74" s="107">
        <v>0</v>
      </c>
      <c r="G74" s="107">
        <v>0</v>
      </c>
      <c r="H74" s="107">
        <v>0</v>
      </c>
      <c r="I74" s="107">
        <v>0</v>
      </c>
      <c r="J74" s="107">
        <v>0</v>
      </c>
      <c r="K74" s="157">
        <f t="shared" si="1"/>
        <v>0</v>
      </c>
    </row>
    <row r="75" spans="1:11" s="107" customFormat="1" x14ac:dyDescent="0.3">
      <c r="A75" s="157" t="str">
        <f t="shared" si="0"/>
        <v>BillingfordBedsit</v>
      </c>
      <c r="B75" s="157" t="s">
        <v>93</v>
      </c>
      <c r="C75" s="186" t="s">
        <v>70</v>
      </c>
      <c r="D75" s="107">
        <v>0</v>
      </c>
      <c r="E75" s="107">
        <v>0</v>
      </c>
      <c r="F75" s="107">
        <v>0</v>
      </c>
      <c r="G75" s="107">
        <v>0</v>
      </c>
      <c r="H75" s="107">
        <v>0</v>
      </c>
      <c r="I75" s="107">
        <v>0</v>
      </c>
      <c r="J75" s="107">
        <v>0</v>
      </c>
      <c r="K75" s="157">
        <f t="shared" si="1"/>
        <v>0</v>
      </c>
    </row>
    <row r="76" spans="1:11" s="107" customFormat="1" x14ac:dyDescent="0.3">
      <c r="A76" s="157" t="str">
        <f t="shared" ref="A76:A148" si="64">B76&amp;C76</f>
        <v>BillingfordBungalow</v>
      </c>
      <c r="B76" s="157" t="s">
        <v>93</v>
      </c>
      <c r="C76" s="187" t="s">
        <v>555</v>
      </c>
      <c r="D76" s="107">
        <v>0</v>
      </c>
      <c r="E76" s="107">
        <v>0</v>
      </c>
      <c r="F76" s="107">
        <v>4</v>
      </c>
      <c r="G76" s="107">
        <v>0</v>
      </c>
      <c r="H76" s="107">
        <v>0</v>
      </c>
      <c r="I76" s="107">
        <v>0</v>
      </c>
      <c r="J76" s="107">
        <v>0</v>
      </c>
      <c r="K76" s="157">
        <f t="shared" si="1"/>
        <v>4</v>
      </c>
    </row>
    <row r="77" spans="1:11" s="107" customFormat="1" x14ac:dyDescent="0.3">
      <c r="A77" s="157" t="str">
        <f t="shared" si="64"/>
        <v>BillingfordFlat</v>
      </c>
      <c r="B77" s="157" t="s">
        <v>93</v>
      </c>
      <c r="C77" s="187" t="s">
        <v>33</v>
      </c>
      <c r="D77" s="107">
        <v>0</v>
      </c>
      <c r="E77" s="107">
        <v>0</v>
      </c>
      <c r="F77" s="107">
        <v>0</v>
      </c>
      <c r="G77" s="107">
        <v>0</v>
      </c>
      <c r="H77" s="107">
        <v>0</v>
      </c>
      <c r="I77" s="107">
        <v>0</v>
      </c>
      <c r="J77" s="107">
        <v>0</v>
      </c>
      <c r="K77" s="157">
        <f t="shared" si="1"/>
        <v>0</v>
      </c>
    </row>
    <row r="78" spans="1:11" s="107" customFormat="1" x14ac:dyDescent="0.3">
      <c r="A78" s="157" t="str">
        <f t="shared" si="64"/>
        <v>BillingfordHouse</v>
      </c>
      <c r="B78" s="157" t="s">
        <v>93</v>
      </c>
      <c r="C78" s="187" t="s">
        <v>556</v>
      </c>
      <c r="D78" s="107">
        <v>0</v>
      </c>
      <c r="E78" s="107">
        <v>0</v>
      </c>
      <c r="F78" s="107">
        <v>0</v>
      </c>
      <c r="G78" s="107">
        <v>12</v>
      </c>
      <c r="H78" s="107">
        <v>0</v>
      </c>
      <c r="I78" s="107">
        <v>0</v>
      </c>
      <c r="J78" s="107">
        <v>0</v>
      </c>
      <c r="K78" s="157">
        <f t="shared" ref="K78:K150" si="65">SUM(D78:J78)</f>
        <v>12</v>
      </c>
    </row>
    <row r="79" spans="1:11" s="107" customFormat="1" x14ac:dyDescent="0.3">
      <c r="A79" s="157" t="str">
        <f t="shared" si="64"/>
        <v>BillingfordMaisonette</v>
      </c>
      <c r="B79" s="157" t="s">
        <v>93</v>
      </c>
      <c r="C79" s="188" t="s">
        <v>557</v>
      </c>
      <c r="D79" s="107">
        <v>0</v>
      </c>
      <c r="E79" s="107">
        <v>0</v>
      </c>
      <c r="F79" s="107">
        <v>0</v>
      </c>
      <c r="G79" s="107">
        <v>0</v>
      </c>
      <c r="H79" s="107">
        <v>0</v>
      </c>
      <c r="I79" s="107">
        <v>0</v>
      </c>
      <c r="J79" s="107">
        <v>0</v>
      </c>
      <c r="K79" s="157">
        <f t="shared" si="65"/>
        <v>0</v>
      </c>
    </row>
    <row r="80" spans="1:11" s="107" customFormat="1" x14ac:dyDescent="0.3">
      <c r="A80" s="157" t="str">
        <f t="shared" si="64"/>
        <v>BillingfordGeneral needs</v>
      </c>
      <c r="B80" s="157" t="s">
        <v>93</v>
      </c>
      <c r="C80" s="188" t="s">
        <v>67</v>
      </c>
      <c r="D80" s="157">
        <f t="shared" ref="D80" si="66">SUM(D75:D79)</f>
        <v>0</v>
      </c>
      <c r="E80" s="157">
        <f t="shared" ref="E80" si="67">SUM(E75:E79)</f>
        <v>0</v>
      </c>
      <c r="F80" s="157">
        <f t="shared" ref="F80" si="68">SUM(F75:F79)</f>
        <v>4</v>
      </c>
      <c r="G80" s="157">
        <f t="shared" ref="G80" si="69">SUM(G75:G79)</f>
        <v>12</v>
      </c>
      <c r="H80" s="157">
        <f t="shared" ref="H80" si="70">SUM(H75:H79)</f>
        <v>0</v>
      </c>
      <c r="I80" s="157">
        <f t="shared" ref="I80" si="71">SUM(I75:I79)</f>
        <v>0</v>
      </c>
      <c r="J80" s="157">
        <f t="shared" ref="J80" si="72">SUM(J75:J79)</f>
        <v>0</v>
      </c>
      <c r="K80" s="157">
        <f t="shared" ref="K80" si="73">SUM(K75:K79)</f>
        <v>16</v>
      </c>
    </row>
    <row r="81" spans="1:11" s="107" customFormat="1" x14ac:dyDescent="0.3">
      <c r="A81" s="157" t="str">
        <f t="shared" si="64"/>
        <v>BillingfordSheltered</v>
      </c>
      <c r="B81" s="157" t="s">
        <v>93</v>
      </c>
      <c r="C81" s="188" t="s">
        <v>46</v>
      </c>
      <c r="D81" s="107">
        <v>0</v>
      </c>
      <c r="E81" s="107">
        <v>0</v>
      </c>
      <c r="F81" s="107">
        <v>0</v>
      </c>
      <c r="G81" s="107">
        <v>0</v>
      </c>
      <c r="H81" s="107">
        <v>0</v>
      </c>
      <c r="I81" s="107">
        <v>0</v>
      </c>
      <c r="J81" s="107">
        <v>0</v>
      </c>
      <c r="K81" s="157">
        <f t="shared" si="65"/>
        <v>0</v>
      </c>
    </row>
    <row r="82" spans="1:11" s="107" customFormat="1" x14ac:dyDescent="0.3">
      <c r="A82" s="157" t="str">
        <f t="shared" si="64"/>
        <v>BillingfordShared ownership</v>
      </c>
      <c r="B82" s="157" t="s">
        <v>93</v>
      </c>
      <c r="C82" s="189" t="s">
        <v>24</v>
      </c>
      <c r="D82" s="107">
        <v>0</v>
      </c>
      <c r="E82" s="107">
        <v>0</v>
      </c>
      <c r="F82" s="107">
        <v>0</v>
      </c>
      <c r="G82" s="107">
        <v>0</v>
      </c>
      <c r="H82" s="107">
        <v>0</v>
      </c>
      <c r="I82" s="107">
        <v>0</v>
      </c>
      <c r="J82" s="107">
        <v>0</v>
      </c>
      <c r="K82" s="157">
        <f t="shared" si="65"/>
        <v>0</v>
      </c>
    </row>
    <row r="83" spans="1:11" s="107" customFormat="1" x14ac:dyDescent="0.3">
      <c r="A83" s="157" t="str">
        <f t="shared" si="64"/>
        <v>BintreeBedsit</v>
      </c>
      <c r="B83" s="157" t="s">
        <v>95</v>
      </c>
      <c r="C83" s="186" t="s">
        <v>70</v>
      </c>
      <c r="D83" s="107">
        <v>0</v>
      </c>
      <c r="E83" s="107">
        <v>0</v>
      </c>
      <c r="F83" s="107">
        <v>0</v>
      </c>
      <c r="G83" s="107">
        <v>0</v>
      </c>
      <c r="H83" s="107">
        <v>0</v>
      </c>
      <c r="I83" s="107">
        <v>0</v>
      </c>
      <c r="J83" s="107">
        <v>0</v>
      </c>
      <c r="K83" s="157">
        <f t="shared" si="65"/>
        <v>0</v>
      </c>
    </row>
    <row r="84" spans="1:11" s="107" customFormat="1" x14ac:dyDescent="0.3">
      <c r="A84" s="157" t="str">
        <f t="shared" si="64"/>
        <v>BintreeBungalow</v>
      </c>
      <c r="B84" s="157" t="s">
        <v>95</v>
      </c>
      <c r="C84" s="187" t="s">
        <v>555</v>
      </c>
      <c r="D84" s="107">
        <v>0</v>
      </c>
      <c r="E84" s="107">
        <v>0</v>
      </c>
      <c r="F84" s="107">
        <v>4</v>
      </c>
      <c r="G84" s="107">
        <v>0</v>
      </c>
      <c r="H84" s="107">
        <v>0</v>
      </c>
      <c r="I84" s="107">
        <v>0</v>
      </c>
      <c r="J84" s="107">
        <v>0</v>
      </c>
      <c r="K84" s="157">
        <f t="shared" si="65"/>
        <v>4</v>
      </c>
    </row>
    <row r="85" spans="1:11" s="107" customFormat="1" x14ac:dyDescent="0.3">
      <c r="A85" s="157" t="str">
        <f t="shared" si="64"/>
        <v>BintreeFlat</v>
      </c>
      <c r="B85" s="157" t="s">
        <v>95</v>
      </c>
      <c r="C85" s="187" t="s">
        <v>33</v>
      </c>
      <c r="D85" s="107">
        <v>0</v>
      </c>
      <c r="E85" s="107">
        <v>0</v>
      </c>
      <c r="F85" s="107">
        <v>0</v>
      </c>
      <c r="G85" s="107">
        <v>0</v>
      </c>
      <c r="H85" s="107">
        <v>0</v>
      </c>
      <c r="I85" s="107">
        <v>0</v>
      </c>
      <c r="J85" s="107">
        <v>0</v>
      </c>
      <c r="K85" s="157">
        <f t="shared" si="65"/>
        <v>0</v>
      </c>
    </row>
    <row r="86" spans="1:11" s="107" customFormat="1" x14ac:dyDescent="0.3">
      <c r="A86" s="157" t="str">
        <f t="shared" si="64"/>
        <v>BintreeHouse</v>
      </c>
      <c r="B86" s="157" t="s">
        <v>95</v>
      </c>
      <c r="C86" s="187" t="s">
        <v>556</v>
      </c>
      <c r="D86" s="107">
        <v>0</v>
      </c>
      <c r="E86" s="107">
        <v>0</v>
      </c>
      <c r="F86" s="107">
        <v>0</v>
      </c>
      <c r="G86" s="107">
        <v>11</v>
      </c>
      <c r="H86" s="107">
        <v>0</v>
      </c>
      <c r="I86" s="107">
        <v>0</v>
      </c>
      <c r="J86" s="107">
        <v>0</v>
      </c>
      <c r="K86" s="157">
        <f t="shared" si="65"/>
        <v>11</v>
      </c>
    </row>
    <row r="87" spans="1:11" s="107" customFormat="1" x14ac:dyDescent="0.3">
      <c r="A87" s="157" t="str">
        <f t="shared" si="64"/>
        <v>BintreeMaisonette</v>
      </c>
      <c r="B87" s="157" t="s">
        <v>95</v>
      </c>
      <c r="C87" s="188" t="s">
        <v>557</v>
      </c>
      <c r="D87" s="107">
        <v>0</v>
      </c>
      <c r="E87" s="107">
        <v>0</v>
      </c>
      <c r="F87" s="107">
        <v>0</v>
      </c>
      <c r="G87" s="107">
        <v>0</v>
      </c>
      <c r="H87" s="107">
        <v>0</v>
      </c>
      <c r="I87" s="107">
        <v>0</v>
      </c>
      <c r="J87" s="107">
        <v>0</v>
      </c>
      <c r="K87" s="157">
        <f t="shared" si="65"/>
        <v>0</v>
      </c>
    </row>
    <row r="88" spans="1:11" s="107" customFormat="1" x14ac:dyDescent="0.3">
      <c r="A88" s="157" t="str">
        <f t="shared" ref="A88" si="74">B88&amp;C88</f>
        <v>BintreeGeneral needs</v>
      </c>
      <c r="B88" s="157" t="s">
        <v>95</v>
      </c>
      <c r="C88" s="188" t="s">
        <v>67</v>
      </c>
      <c r="D88" s="157">
        <f t="shared" ref="D88" si="75">SUM(D83:D87)</f>
        <v>0</v>
      </c>
      <c r="E88" s="157">
        <f t="shared" ref="E88" si="76">SUM(E83:E87)</f>
        <v>0</v>
      </c>
      <c r="F88" s="157">
        <f t="shared" ref="F88" si="77">SUM(F83:F87)</f>
        <v>4</v>
      </c>
      <c r="G88" s="157">
        <f t="shared" ref="G88" si="78">SUM(G83:G87)</f>
        <v>11</v>
      </c>
      <c r="H88" s="157">
        <f t="shared" ref="H88" si="79">SUM(H83:H87)</f>
        <v>0</v>
      </c>
      <c r="I88" s="157">
        <f t="shared" ref="I88" si="80">SUM(I83:I87)</f>
        <v>0</v>
      </c>
      <c r="J88" s="157">
        <f t="shared" ref="J88" si="81">SUM(J83:J87)</f>
        <v>0</v>
      </c>
      <c r="K88" s="157">
        <f t="shared" ref="K88" si="82">SUM(K83:K87)</f>
        <v>15</v>
      </c>
    </row>
    <row r="89" spans="1:11" s="107" customFormat="1" x14ac:dyDescent="0.3">
      <c r="A89" s="157" t="str">
        <f t="shared" si="64"/>
        <v>BintreeSheltered</v>
      </c>
      <c r="B89" s="157" t="s">
        <v>95</v>
      </c>
      <c r="C89" s="188" t="s">
        <v>46</v>
      </c>
      <c r="D89" s="107">
        <v>0</v>
      </c>
      <c r="E89" s="107">
        <v>0</v>
      </c>
      <c r="F89" s="107">
        <v>0</v>
      </c>
      <c r="G89" s="107">
        <v>0</v>
      </c>
      <c r="H89" s="107">
        <v>0</v>
      </c>
      <c r="I89" s="107">
        <v>0</v>
      </c>
      <c r="J89" s="107">
        <v>0</v>
      </c>
      <c r="K89" s="157">
        <f t="shared" si="65"/>
        <v>0</v>
      </c>
    </row>
    <row r="90" spans="1:11" s="107" customFormat="1" x14ac:dyDescent="0.3">
      <c r="A90" s="157" t="str">
        <f t="shared" si="64"/>
        <v>BintreeShared ownership</v>
      </c>
      <c r="B90" s="157" t="s">
        <v>95</v>
      </c>
      <c r="C90" s="189" t="s">
        <v>24</v>
      </c>
      <c r="D90" s="107">
        <v>0</v>
      </c>
      <c r="E90" s="107">
        <v>0</v>
      </c>
      <c r="F90" s="107">
        <v>0</v>
      </c>
      <c r="G90" s="107">
        <v>0</v>
      </c>
      <c r="H90" s="107">
        <v>0</v>
      </c>
      <c r="I90" s="107">
        <v>0</v>
      </c>
      <c r="J90" s="107">
        <v>0</v>
      </c>
      <c r="K90" s="157">
        <f t="shared" si="65"/>
        <v>0</v>
      </c>
    </row>
    <row r="91" spans="1:11" s="107" customFormat="1" x14ac:dyDescent="0.3">
      <c r="A91" s="157" t="str">
        <f t="shared" si="64"/>
        <v>Blo' NortonBedsit</v>
      </c>
      <c r="B91" s="157" t="s">
        <v>97</v>
      </c>
      <c r="C91" s="186" t="s">
        <v>70</v>
      </c>
      <c r="D91" s="107">
        <v>0</v>
      </c>
      <c r="E91" s="107">
        <v>0</v>
      </c>
      <c r="F91" s="107">
        <v>0</v>
      </c>
      <c r="G91" s="107">
        <v>0</v>
      </c>
      <c r="H91" s="107">
        <v>0</v>
      </c>
      <c r="I91" s="107">
        <v>0</v>
      </c>
      <c r="J91" s="107">
        <v>0</v>
      </c>
      <c r="K91" s="157">
        <f t="shared" si="65"/>
        <v>0</v>
      </c>
    </row>
    <row r="92" spans="1:11" s="107" customFormat="1" x14ac:dyDescent="0.3">
      <c r="A92" s="157" t="str">
        <f t="shared" si="64"/>
        <v>Blo' NortonBungalow</v>
      </c>
      <c r="B92" s="157" t="s">
        <v>97</v>
      </c>
      <c r="C92" s="187" t="s">
        <v>555</v>
      </c>
      <c r="D92" s="107">
        <v>0</v>
      </c>
      <c r="E92" s="107">
        <v>0</v>
      </c>
      <c r="F92" s="107">
        <v>3</v>
      </c>
      <c r="G92" s="107">
        <v>0</v>
      </c>
      <c r="H92" s="107">
        <v>0</v>
      </c>
      <c r="I92" s="107">
        <v>0</v>
      </c>
      <c r="J92" s="107">
        <v>0</v>
      </c>
      <c r="K92" s="157">
        <f t="shared" si="65"/>
        <v>3</v>
      </c>
    </row>
    <row r="93" spans="1:11" s="107" customFormat="1" x14ac:dyDescent="0.3">
      <c r="A93" s="157" t="str">
        <f t="shared" si="64"/>
        <v>Blo' NortonFlat</v>
      </c>
      <c r="B93" s="157" t="s">
        <v>97</v>
      </c>
      <c r="C93" s="187" t="s">
        <v>33</v>
      </c>
      <c r="D93" s="107">
        <v>0</v>
      </c>
      <c r="E93" s="107">
        <v>0</v>
      </c>
      <c r="F93" s="107">
        <v>0</v>
      </c>
      <c r="G93" s="107">
        <v>0</v>
      </c>
      <c r="H93" s="107">
        <v>0</v>
      </c>
      <c r="I93" s="107">
        <v>0</v>
      </c>
      <c r="J93" s="107">
        <v>0</v>
      </c>
      <c r="K93" s="157">
        <f t="shared" si="65"/>
        <v>0</v>
      </c>
    </row>
    <row r="94" spans="1:11" s="107" customFormat="1" x14ac:dyDescent="0.3">
      <c r="A94" s="157" t="str">
        <f t="shared" si="64"/>
        <v>Blo' NortonHouse</v>
      </c>
      <c r="B94" s="157" t="s">
        <v>97</v>
      </c>
      <c r="C94" s="187" t="s">
        <v>556</v>
      </c>
      <c r="D94" s="107">
        <v>0</v>
      </c>
      <c r="E94" s="107">
        <v>0</v>
      </c>
      <c r="F94" s="107">
        <v>1</v>
      </c>
      <c r="G94" s="107">
        <v>11</v>
      </c>
      <c r="H94" s="107">
        <v>1</v>
      </c>
      <c r="I94" s="107">
        <v>0</v>
      </c>
      <c r="J94" s="107">
        <v>0</v>
      </c>
      <c r="K94" s="157">
        <f t="shared" si="65"/>
        <v>13</v>
      </c>
    </row>
    <row r="95" spans="1:11" s="107" customFormat="1" x14ac:dyDescent="0.3">
      <c r="A95" s="157" t="str">
        <f t="shared" si="64"/>
        <v>Blo' NortonMaisonette</v>
      </c>
      <c r="B95" s="157" t="s">
        <v>97</v>
      </c>
      <c r="C95" s="188" t="s">
        <v>557</v>
      </c>
      <c r="D95" s="107">
        <v>0</v>
      </c>
      <c r="E95" s="107">
        <v>0</v>
      </c>
      <c r="F95" s="107">
        <v>0</v>
      </c>
      <c r="G95" s="107">
        <v>0</v>
      </c>
      <c r="H95" s="107">
        <v>0</v>
      </c>
      <c r="I95" s="107">
        <v>0</v>
      </c>
      <c r="J95" s="107">
        <v>0</v>
      </c>
      <c r="K95" s="157">
        <f t="shared" si="65"/>
        <v>0</v>
      </c>
    </row>
    <row r="96" spans="1:11" s="107" customFormat="1" x14ac:dyDescent="0.3">
      <c r="A96" s="157" t="str">
        <f t="shared" si="64"/>
        <v>Blo' NortonGeneral needs</v>
      </c>
      <c r="B96" s="157" t="s">
        <v>97</v>
      </c>
      <c r="C96" s="188" t="s">
        <v>67</v>
      </c>
      <c r="D96" s="157">
        <f t="shared" ref="D96" si="83">SUM(D91:D95)</f>
        <v>0</v>
      </c>
      <c r="E96" s="157">
        <f t="shared" ref="E96" si="84">SUM(E91:E95)</f>
        <v>0</v>
      </c>
      <c r="F96" s="157">
        <f t="shared" ref="F96" si="85">SUM(F91:F95)</f>
        <v>4</v>
      </c>
      <c r="G96" s="157">
        <f t="shared" ref="G96" si="86">SUM(G91:G95)</f>
        <v>11</v>
      </c>
      <c r="H96" s="157">
        <f t="shared" ref="H96" si="87">SUM(H91:H95)</f>
        <v>1</v>
      </c>
      <c r="I96" s="157">
        <f t="shared" ref="I96" si="88">SUM(I91:I95)</f>
        <v>0</v>
      </c>
      <c r="J96" s="157">
        <f t="shared" ref="J96" si="89">SUM(J91:J95)</f>
        <v>0</v>
      </c>
      <c r="K96" s="157">
        <f t="shared" ref="K96" si="90">SUM(K91:K95)</f>
        <v>16</v>
      </c>
    </row>
    <row r="97" spans="1:11" s="107" customFormat="1" x14ac:dyDescent="0.3">
      <c r="A97" s="157" t="str">
        <f t="shared" si="64"/>
        <v>Blo' NortonSheltered</v>
      </c>
      <c r="B97" s="157" t="s">
        <v>97</v>
      </c>
      <c r="C97" s="188" t="s">
        <v>46</v>
      </c>
      <c r="D97" s="107">
        <v>0</v>
      </c>
      <c r="E97" s="107">
        <v>0</v>
      </c>
      <c r="F97" s="107">
        <v>0</v>
      </c>
      <c r="G97" s="107">
        <v>0</v>
      </c>
      <c r="H97" s="107">
        <v>0</v>
      </c>
      <c r="I97" s="107">
        <v>0</v>
      </c>
      <c r="J97" s="107">
        <v>0</v>
      </c>
      <c r="K97" s="157">
        <f t="shared" si="65"/>
        <v>0</v>
      </c>
    </row>
    <row r="98" spans="1:11" s="107" customFormat="1" x14ac:dyDescent="0.3">
      <c r="A98" s="157" t="str">
        <f t="shared" si="64"/>
        <v>Blo' NortonShared ownership</v>
      </c>
      <c r="B98" s="157" t="s">
        <v>97</v>
      </c>
      <c r="C98" s="189" t="s">
        <v>24</v>
      </c>
      <c r="D98" s="107">
        <v>0</v>
      </c>
      <c r="E98" s="107">
        <v>0</v>
      </c>
      <c r="F98" s="107">
        <v>0</v>
      </c>
      <c r="G98" s="107">
        <v>0</v>
      </c>
      <c r="H98" s="107">
        <v>0</v>
      </c>
      <c r="I98" s="107">
        <v>0</v>
      </c>
      <c r="J98" s="107">
        <v>0</v>
      </c>
      <c r="K98" s="157">
        <f t="shared" si="65"/>
        <v>0</v>
      </c>
    </row>
    <row r="99" spans="1:11" s="107" customFormat="1" x14ac:dyDescent="0.3">
      <c r="A99" s="157" t="str">
        <f t="shared" si="64"/>
        <v>BradenhamBedsit</v>
      </c>
      <c r="B99" s="157" t="s">
        <v>99</v>
      </c>
      <c r="C99" s="186" t="s">
        <v>70</v>
      </c>
      <c r="D99" s="107">
        <v>0</v>
      </c>
      <c r="E99" s="107">
        <v>0</v>
      </c>
      <c r="F99" s="107">
        <v>0</v>
      </c>
      <c r="G99" s="107">
        <v>0</v>
      </c>
      <c r="H99" s="107">
        <v>0</v>
      </c>
      <c r="I99" s="107">
        <v>0</v>
      </c>
      <c r="J99" s="107">
        <v>0</v>
      </c>
      <c r="K99" s="157">
        <f t="shared" si="65"/>
        <v>0</v>
      </c>
    </row>
    <row r="100" spans="1:11" s="107" customFormat="1" x14ac:dyDescent="0.3">
      <c r="A100" s="157" t="str">
        <f t="shared" si="64"/>
        <v>BradenhamBungalow</v>
      </c>
      <c r="B100" s="157" t="s">
        <v>99</v>
      </c>
      <c r="C100" s="187" t="s">
        <v>555</v>
      </c>
      <c r="D100" s="107">
        <v>0</v>
      </c>
      <c r="E100" s="107">
        <v>0</v>
      </c>
      <c r="F100" s="107">
        <v>19</v>
      </c>
      <c r="G100" s="107">
        <v>0</v>
      </c>
      <c r="H100" s="107">
        <v>0</v>
      </c>
      <c r="I100" s="107">
        <v>0</v>
      </c>
      <c r="J100" s="107">
        <v>0</v>
      </c>
      <c r="K100" s="157">
        <f t="shared" si="65"/>
        <v>19</v>
      </c>
    </row>
    <row r="101" spans="1:11" s="107" customFormat="1" x14ac:dyDescent="0.3">
      <c r="A101" s="157" t="str">
        <f t="shared" si="64"/>
        <v>BradenhamFlat</v>
      </c>
      <c r="B101" s="157" t="s">
        <v>99</v>
      </c>
      <c r="C101" s="187" t="s">
        <v>33</v>
      </c>
      <c r="D101" s="107">
        <v>0</v>
      </c>
      <c r="E101" s="107">
        <v>0</v>
      </c>
      <c r="F101" s="107">
        <v>0</v>
      </c>
      <c r="G101" s="107">
        <v>0</v>
      </c>
      <c r="H101" s="107">
        <v>0</v>
      </c>
      <c r="I101" s="107">
        <v>0</v>
      </c>
      <c r="J101" s="107">
        <v>0</v>
      </c>
      <c r="K101" s="157">
        <f t="shared" si="65"/>
        <v>0</v>
      </c>
    </row>
    <row r="102" spans="1:11" s="107" customFormat="1" x14ac:dyDescent="0.3">
      <c r="A102" s="157" t="str">
        <f t="shared" si="64"/>
        <v>BradenhamHouse</v>
      </c>
      <c r="B102" s="157" t="s">
        <v>99</v>
      </c>
      <c r="C102" s="187" t="s">
        <v>556</v>
      </c>
      <c r="D102" s="107">
        <v>0</v>
      </c>
      <c r="E102" s="107">
        <v>0</v>
      </c>
      <c r="F102" s="107">
        <v>7</v>
      </c>
      <c r="G102" s="107">
        <v>27</v>
      </c>
      <c r="H102" s="107">
        <v>0</v>
      </c>
      <c r="I102" s="107">
        <v>0</v>
      </c>
      <c r="J102" s="107">
        <v>0</v>
      </c>
      <c r="K102" s="157">
        <f t="shared" si="65"/>
        <v>34</v>
      </c>
    </row>
    <row r="103" spans="1:11" s="107" customFormat="1" x14ac:dyDescent="0.3">
      <c r="A103" s="157" t="str">
        <f t="shared" si="64"/>
        <v>BradenhamMaisonette</v>
      </c>
      <c r="B103" s="157" t="s">
        <v>99</v>
      </c>
      <c r="C103" s="188" t="s">
        <v>557</v>
      </c>
      <c r="D103" s="107">
        <v>0</v>
      </c>
      <c r="E103" s="107">
        <v>0</v>
      </c>
      <c r="F103" s="107">
        <v>0</v>
      </c>
      <c r="G103" s="107">
        <v>0</v>
      </c>
      <c r="H103" s="107">
        <v>0</v>
      </c>
      <c r="I103" s="107">
        <v>0</v>
      </c>
      <c r="J103" s="107">
        <v>0</v>
      </c>
      <c r="K103" s="157">
        <f t="shared" si="65"/>
        <v>0</v>
      </c>
    </row>
    <row r="104" spans="1:11" s="107" customFormat="1" x14ac:dyDescent="0.3">
      <c r="A104" s="157" t="str">
        <f t="shared" ref="A104" si="91">B104&amp;C104</f>
        <v>BradenhamGeneral needs</v>
      </c>
      <c r="B104" s="157" t="s">
        <v>99</v>
      </c>
      <c r="C104" s="188" t="s">
        <v>67</v>
      </c>
      <c r="D104" s="157">
        <f t="shared" ref="D104" si="92">SUM(D99:D103)</f>
        <v>0</v>
      </c>
      <c r="E104" s="157">
        <f t="shared" ref="E104" si="93">SUM(E99:E103)</f>
        <v>0</v>
      </c>
      <c r="F104" s="157">
        <f t="shared" ref="F104" si="94">SUM(F99:F103)</f>
        <v>26</v>
      </c>
      <c r="G104" s="157">
        <f t="shared" ref="G104" si="95">SUM(G99:G103)</f>
        <v>27</v>
      </c>
      <c r="H104" s="157">
        <f t="shared" ref="H104" si="96">SUM(H99:H103)</f>
        <v>0</v>
      </c>
      <c r="I104" s="157">
        <f t="shared" ref="I104" si="97">SUM(I99:I103)</f>
        <v>0</v>
      </c>
      <c r="J104" s="157">
        <f t="shared" ref="J104" si="98">SUM(J99:J103)</f>
        <v>0</v>
      </c>
      <c r="K104" s="157">
        <f t="shared" ref="K104" si="99">SUM(K99:K103)</f>
        <v>53</v>
      </c>
    </row>
    <row r="105" spans="1:11" s="107" customFormat="1" x14ac:dyDescent="0.3">
      <c r="A105" s="157" t="str">
        <f t="shared" si="64"/>
        <v>BradenhamSheltered</v>
      </c>
      <c r="B105" s="157" t="s">
        <v>99</v>
      </c>
      <c r="C105" s="188" t="s">
        <v>46</v>
      </c>
      <c r="D105" s="107">
        <v>0</v>
      </c>
      <c r="E105" s="107">
        <v>0</v>
      </c>
      <c r="F105" s="107">
        <v>0</v>
      </c>
      <c r="G105" s="107">
        <v>0</v>
      </c>
      <c r="H105" s="107">
        <v>0</v>
      </c>
      <c r="I105" s="107">
        <v>0</v>
      </c>
      <c r="J105" s="107">
        <v>0</v>
      </c>
      <c r="K105" s="157">
        <f t="shared" si="65"/>
        <v>0</v>
      </c>
    </row>
    <row r="106" spans="1:11" s="107" customFormat="1" x14ac:dyDescent="0.3">
      <c r="A106" s="157" t="str">
        <f t="shared" si="64"/>
        <v>BradenhamShared ownership</v>
      </c>
      <c r="B106" s="157" t="s">
        <v>99</v>
      </c>
      <c r="C106" s="189" t="s">
        <v>24</v>
      </c>
      <c r="D106" s="107">
        <v>0</v>
      </c>
      <c r="E106" s="107">
        <v>0</v>
      </c>
      <c r="F106" s="107">
        <v>1</v>
      </c>
      <c r="G106" s="107">
        <v>0</v>
      </c>
      <c r="H106" s="107">
        <v>0</v>
      </c>
      <c r="I106" s="107">
        <v>0</v>
      </c>
      <c r="J106" s="107">
        <v>0</v>
      </c>
      <c r="K106" s="157">
        <f t="shared" si="65"/>
        <v>1</v>
      </c>
    </row>
    <row r="107" spans="1:11" s="107" customFormat="1" x14ac:dyDescent="0.3">
      <c r="A107" s="157" t="str">
        <f t="shared" si="64"/>
        <v>BridghamBedsit</v>
      </c>
      <c r="B107" s="157" t="s">
        <v>103</v>
      </c>
      <c r="C107" s="186" t="s">
        <v>70</v>
      </c>
      <c r="D107" s="107">
        <v>0</v>
      </c>
      <c r="E107" s="107">
        <v>0</v>
      </c>
      <c r="F107" s="107">
        <v>0</v>
      </c>
      <c r="G107" s="107">
        <v>0</v>
      </c>
      <c r="H107" s="107">
        <v>0</v>
      </c>
      <c r="I107" s="107">
        <v>0</v>
      </c>
      <c r="J107" s="107">
        <v>0</v>
      </c>
      <c r="K107" s="157">
        <f t="shared" si="65"/>
        <v>0</v>
      </c>
    </row>
    <row r="108" spans="1:11" s="107" customFormat="1" x14ac:dyDescent="0.3">
      <c r="A108" s="157" t="str">
        <f t="shared" si="64"/>
        <v>BridghamBungalow</v>
      </c>
      <c r="B108" s="157" t="s">
        <v>103</v>
      </c>
      <c r="C108" s="187" t="s">
        <v>555</v>
      </c>
      <c r="D108" s="107">
        <v>0</v>
      </c>
      <c r="E108" s="107">
        <v>0</v>
      </c>
      <c r="F108" s="107">
        <v>10</v>
      </c>
      <c r="G108" s="107">
        <v>0</v>
      </c>
      <c r="H108" s="107">
        <v>0</v>
      </c>
      <c r="I108" s="107">
        <v>0</v>
      </c>
      <c r="J108" s="107">
        <v>0</v>
      </c>
      <c r="K108" s="157">
        <f t="shared" si="65"/>
        <v>10</v>
      </c>
    </row>
    <row r="109" spans="1:11" s="107" customFormat="1" x14ac:dyDescent="0.3">
      <c r="A109" s="157" t="str">
        <f t="shared" si="64"/>
        <v>BridghamFlat</v>
      </c>
      <c r="B109" s="157" t="s">
        <v>103</v>
      </c>
      <c r="C109" s="187" t="s">
        <v>33</v>
      </c>
      <c r="D109" s="107">
        <v>0</v>
      </c>
      <c r="E109" s="107">
        <v>0</v>
      </c>
      <c r="F109" s="107">
        <v>0</v>
      </c>
      <c r="G109" s="107">
        <v>0</v>
      </c>
      <c r="H109" s="107">
        <v>0</v>
      </c>
      <c r="I109" s="107">
        <v>0</v>
      </c>
      <c r="J109" s="107">
        <v>0</v>
      </c>
      <c r="K109" s="157">
        <f t="shared" si="65"/>
        <v>0</v>
      </c>
    </row>
    <row r="110" spans="1:11" s="107" customFormat="1" x14ac:dyDescent="0.3">
      <c r="A110" s="157" t="str">
        <f t="shared" si="64"/>
        <v>BridghamHouse</v>
      </c>
      <c r="B110" s="157" t="s">
        <v>103</v>
      </c>
      <c r="C110" s="187" t="s">
        <v>556</v>
      </c>
      <c r="D110" s="107">
        <v>0</v>
      </c>
      <c r="E110" s="107">
        <v>0</v>
      </c>
      <c r="F110" s="107">
        <v>3</v>
      </c>
      <c r="G110" s="107">
        <v>6</v>
      </c>
      <c r="H110" s="107">
        <v>0</v>
      </c>
      <c r="I110" s="107">
        <v>0</v>
      </c>
      <c r="J110" s="107">
        <v>0</v>
      </c>
      <c r="K110" s="157">
        <f t="shared" si="65"/>
        <v>9</v>
      </c>
    </row>
    <row r="111" spans="1:11" s="107" customFormat="1" x14ac:dyDescent="0.3">
      <c r="A111" s="157" t="str">
        <f t="shared" si="64"/>
        <v>BridghamMaisonette</v>
      </c>
      <c r="B111" s="157" t="s">
        <v>103</v>
      </c>
      <c r="C111" s="188" t="s">
        <v>557</v>
      </c>
      <c r="D111" s="107">
        <v>0</v>
      </c>
      <c r="E111" s="107">
        <v>0</v>
      </c>
      <c r="F111" s="107">
        <v>0</v>
      </c>
      <c r="G111" s="107">
        <v>0</v>
      </c>
      <c r="H111" s="107">
        <v>0</v>
      </c>
      <c r="I111" s="107">
        <v>0</v>
      </c>
      <c r="J111" s="107">
        <v>0</v>
      </c>
      <c r="K111" s="157">
        <f t="shared" si="65"/>
        <v>0</v>
      </c>
    </row>
    <row r="112" spans="1:11" s="107" customFormat="1" x14ac:dyDescent="0.3">
      <c r="A112" s="157" t="str">
        <f t="shared" si="64"/>
        <v>BridghamGeneral needs</v>
      </c>
      <c r="B112" s="157" t="s">
        <v>103</v>
      </c>
      <c r="C112" s="188" t="s">
        <v>67</v>
      </c>
      <c r="D112" s="157">
        <f t="shared" ref="D112" si="100">SUM(D107:D111)</f>
        <v>0</v>
      </c>
      <c r="E112" s="157">
        <f t="shared" ref="E112" si="101">SUM(E107:E111)</f>
        <v>0</v>
      </c>
      <c r="F112" s="157">
        <f t="shared" ref="F112" si="102">SUM(F107:F111)</f>
        <v>13</v>
      </c>
      <c r="G112" s="157">
        <f t="shared" ref="G112" si="103">SUM(G107:G111)</f>
        <v>6</v>
      </c>
      <c r="H112" s="157">
        <f t="shared" ref="H112" si="104">SUM(H107:H111)</f>
        <v>0</v>
      </c>
      <c r="I112" s="157">
        <f t="shared" ref="I112" si="105">SUM(I107:I111)</f>
        <v>0</v>
      </c>
      <c r="J112" s="157">
        <f t="shared" ref="J112" si="106">SUM(J107:J111)</f>
        <v>0</v>
      </c>
      <c r="K112" s="157">
        <f t="shared" ref="K112" si="107">SUM(K107:K111)</f>
        <v>19</v>
      </c>
    </row>
    <row r="113" spans="1:11" s="107" customFormat="1" x14ac:dyDescent="0.3">
      <c r="A113" s="157" t="str">
        <f t="shared" si="64"/>
        <v>BridghamSheltered</v>
      </c>
      <c r="B113" s="157" t="s">
        <v>103</v>
      </c>
      <c r="C113" s="188" t="s">
        <v>46</v>
      </c>
      <c r="D113" s="107">
        <v>0</v>
      </c>
      <c r="E113" s="107">
        <v>0</v>
      </c>
      <c r="F113" s="107">
        <v>0</v>
      </c>
      <c r="G113" s="107">
        <v>0</v>
      </c>
      <c r="H113" s="107">
        <v>0</v>
      </c>
      <c r="I113" s="107">
        <v>0</v>
      </c>
      <c r="J113" s="107">
        <v>0</v>
      </c>
      <c r="K113" s="157">
        <f t="shared" si="65"/>
        <v>0</v>
      </c>
    </row>
    <row r="114" spans="1:11" s="107" customFormat="1" x14ac:dyDescent="0.3">
      <c r="A114" s="157" t="str">
        <f t="shared" si="64"/>
        <v>BridghamShared ownership</v>
      </c>
      <c r="B114" s="157" t="s">
        <v>103</v>
      </c>
      <c r="C114" s="189" t="s">
        <v>24</v>
      </c>
      <c r="D114" s="107">
        <v>0</v>
      </c>
      <c r="E114" s="107">
        <v>0</v>
      </c>
      <c r="F114" s="107">
        <v>0</v>
      </c>
      <c r="G114" s="107">
        <v>0</v>
      </c>
      <c r="H114" s="107">
        <v>0</v>
      </c>
      <c r="I114" s="107">
        <v>0</v>
      </c>
      <c r="J114" s="107">
        <v>0</v>
      </c>
      <c r="K114" s="157">
        <f t="shared" si="65"/>
        <v>0</v>
      </c>
    </row>
    <row r="115" spans="1:11" s="107" customFormat="1" x14ac:dyDescent="0.3">
      <c r="A115" s="157" t="str">
        <f t="shared" si="64"/>
        <v>BrisleyBedsit</v>
      </c>
      <c r="B115" s="157" t="s">
        <v>105</v>
      </c>
      <c r="C115" s="186" t="s">
        <v>70</v>
      </c>
      <c r="D115" s="107">
        <v>0</v>
      </c>
      <c r="E115" s="107">
        <v>0</v>
      </c>
      <c r="F115" s="107">
        <v>0</v>
      </c>
      <c r="G115" s="107">
        <v>0</v>
      </c>
      <c r="H115" s="107">
        <v>0</v>
      </c>
      <c r="I115" s="107">
        <v>0</v>
      </c>
      <c r="J115" s="107">
        <v>0</v>
      </c>
      <c r="K115" s="157">
        <f t="shared" si="65"/>
        <v>0</v>
      </c>
    </row>
    <row r="116" spans="1:11" s="107" customFormat="1" x14ac:dyDescent="0.3">
      <c r="A116" s="157" t="str">
        <f t="shared" si="64"/>
        <v>BrisleyBungalow</v>
      </c>
      <c r="B116" s="157" t="s">
        <v>105</v>
      </c>
      <c r="C116" s="187" t="s">
        <v>555</v>
      </c>
      <c r="D116" s="107">
        <v>0</v>
      </c>
      <c r="E116" s="107">
        <v>0</v>
      </c>
      <c r="F116" s="107">
        <v>0</v>
      </c>
      <c r="G116" s="107">
        <v>0</v>
      </c>
      <c r="H116" s="107">
        <v>0</v>
      </c>
      <c r="I116" s="107">
        <v>0</v>
      </c>
      <c r="J116" s="107">
        <v>0</v>
      </c>
      <c r="K116" s="157">
        <f t="shared" si="65"/>
        <v>0</v>
      </c>
    </row>
    <row r="117" spans="1:11" s="107" customFormat="1" x14ac:dyDescent="0.3">
      <c r="A117" s="157" t="str">
        <f t="shared" si="64"/>
        <v>BrisleyFlat</v>
      </c>
      <c r="B117" s="157" t="s">
        <v>105</v>
      </c>
      <c r="C117" s="187" t="s">
        <v>33</v>
      </c>
      <c r="D117" s="107">
        <v>0</v>
      </c>
      <c r="E117" s="107">
        <v>0</v>
      </c>
      <c r="F117" s="107">
        <v>0</v>
      </c>
      <c r="G117" s="107">
        <v>0</v>
      </c>
      <c r="H117" s="107">
        <v>0</v>
      </c>
      <c r="I117" s="107">
        <v>0</v>
      </c>
      <c r="J117" s="107">
        <v>0</v>
      </c>
      <c r="K117" s="157">
        <f t="shared" si="65"/>
        <v>0</v>
      </c>
    </row>
    <row r="118" spans="1:11" s="107" customFormat="1" x14ac:dyDescent="0.3">
      <c r="A118" s="157" t="str">
        <f t="shared" si="64"/>
        <v>BrisleyHouse</v>
      </c>
      <c r="B118" s="157" t="s">
        <v>105</v>
      </c>
      <c r="C118" s="187" t="s">
        <v>556</v>
      </c>
      <c r="D118" s="107">
        <v>0</v>
      </c>
      <c r="E118" s="107">
        <v>0</v>
      </c>
      <c r="F118" s="107">
        <v>0</v>
      </c>
      <c r="G118" s="107">
        <v>3</v>
      </c>
      <c r="H118" s="107">
        <v>0</v>
      </c>
      <c r="I118" s="107">
        <v>0</v>
      </c>
      <c r="J118" s="107">
        <v>0</v>
      </c>
      <c r="K118" s="157">
        <f t="shared" si="65"/>
        <v>3</v>
      </c>
    </row>
    <row r="119" spans="1:11" s="107" customFormat="1" x14ac:dyDescent="0.3">
      <c r="A119" s="157" t="str">
        <f t="shared" si="64"/>
        <v>BrisleyMaisonette</v>
      </c>
      <c r="B119" s="157" t="s">
        <v>105</v>
      </c>
      <c r="C119" s="188" t="s">
        <v>557</v>
      </c>
      <c r="D119" s="107">
        <v>0</v>
      </c>
      <c r="E119" s="107">
        <v>0</v>
      </c>
      <c r="F119" s="107">
        <v>0</v>
      </c>
      <c r="G119" s="107">
        <v>0</v>
      </c>
      <c r="H119" s="107">
        <v>0</v>
      </c>
      <c r="I119" s="107">
        <v>0</v>
      </c>
      <c r="J119" s="107">
        <v>0</v>
      </c>
      <c r="K119" s="157">
        <f t="shared" si="65"/>
        <v>0</v>
      </c>
    </row>
    <row r="120" spans="1:11" s="107" customFormat="1" x14ac:dyDescent="0.3">
      <c r="A120" s="157" t="str">
        <f t="shared" ref="A120" si="108">B120&amp;C120</f>
        <v>BrisleyGeneral needs</v>
      </c>
      <c r="B120" s="157" t="s">
        <v>105</v>
      </c>
      <c r="C120" s="188" t="s">
        <v>67</v>
      </c>
      <c r="D120" s="157">
        <f t="shared" ref="D120" si="109">SUM(D115:D119)</f>
        <v>0</v>
      </c>
      <c r="E120" s="157">
        <f t="shared" ref="E120" si="110">SUM(E115:E119)</f>
        <v>0</v>
      </c>
      <c r="F120" s="157">
        <f t="shared" ref="F120" si="111">SUM(F115:F119)</f>
        <v>0</v>
      </c>
      <c r="G120" s="157">
        <f t="shared" ref="G120" si="112">SUM(G115:G119)</f>
        <v>3</v>
      </c>
      <c r="H120" s="157">
        <f t="shared" ref="H120" si="113">SUM(H115:H119)</f>
        <v>0</v>
      </c>
      <c r="I120" s="157">
        <f t="shared" ref="I120" si="114">SUM(I115:I119)</f>
        <v>0</v>
      </c>
      <c r="J120" s="157">
        <f t="shared" ref="J120" si="115">SUM(J115:J119)</f>
        <v>0</v>
      </c>
      <c r="K120" s="157">
        <f t="shared" ref="K120" si="116">SUM(K115:K119)</f>
        <v>3</v>
      </c>
    </row>
    <row r="121" spans="1:11" s="107" customFormat="1" x14ac:dyDescent="0.3">
      <c r="A121" s="157" t="str">
        <f t="shared" si="64"/>
        <v>BrisleySheltered</v>
      </c>
      <c r="B121" s="157" t="s">
        <v>105</v>
      </c>
      <c r="C121" s="188" t="s">
        <v>46</v>
      </c>
      <c r="D121" s="107">
        <v>0</v>
      </c>
      <c r="E121" s="107">
        <v>0</v>
      </c>
      <c r="F121" s="107">
        <v>0</v>
      </c>
      <c r="G121" s="107">
        <v>0</v>
      </c>
      <c r="H121" s="107">
        <v>0</v>
      </c>
      <c r="I121" s="107">
        <v>0</v>
      </c>
      <c r="J121" s="107">
        <v>0</v>
      </c>
      <c r="K121" s="157">
        <f t="shared" si="65"/>
        <v>0</v>
      </c>
    </row>
    <row r="122" spans="1:11" s="107" customFormat="1" x14ac:dyDescent="0.3">
      <c r="A122" s="157" t="str">
        <f t="shared" si="64"/>
        <v>BrisleyShared ownership</v>
      </c>
      <c r="B122" s="157" t="s">
        <v>105</v>
      </c>
      <c r="C122" s="189" t="s">
        <v>24</v>
      </c>
      <c r="D122" s="107">
        <v>0</v>
      </c>
      <c r="E122" s="107">
        <v>0</v>
      </c>
      <c r="F122" s="107">
        <v>0</v>
      </c>
      <c r="G122" s="107">
        <v>0</v>
      </c>
      <c r="H122" s="107">
        <v>0</v>
      </c>
      <c r="I122" s="107">
        <v>0</v>
      </c>
      <c r="J122" s="107">
        <v>0</v>
      </c>
      <c r="K122" s="157">
        <f t="shared" si="65"/>
        <v>0</v>
      </c>
    </row>
    <row r="123" spans="1:11" s="107" customFormat="1" x14ac:dyDescent="0.3">
      <c r="A123" s="157" t="str">
        <f t="shared" si="64"/>
        <v>CarbrookeBedsit</v>
      </c>
      <c r="B123" s="157" t="s">
        <v>109</v>
      </c>
      <c r="C123" s="186" t="s">
        <v>70</v>
      </c>
      <c r="D123" s="107">
        <v>0</v>
      </c>
      <c r="E123" s="107">
        <v>0</v>
      </c>
      <c r="F123" s="107">
        <v>0</v>
      </c>
      <c r="G123" s="107">
        <v>0</v>
      </c>
      <c r="H123" s="107">
        <v>0</v>
      </c>
      <c r="I123" s="107">
        <v>0</v>
      </c>
      <c r="J123" s="107">
        <v>0</v>
      </c>
      <c r="K123" s="157">
        <f t="shared" si="65"/>
        <v>0</v>
      </c>
    </row>
    <row r="124" spans="1:11" s="107" customFormat="1" x14ac:dyDescent="0.3">
      <c r="A124" s="157" t="str">
        <f t="shared" si="64"/>
        <v>CarbrookeBungalow</v>
      </c>
      <c r="B124" s="157" t="s">
        <v>109</v>
      </c>
      <c r="C124" s="187" t="s">
        <v>555</v>
      </c>
      <c r="D124" s="107">
        <v>0</v>
      </c>
      <c r="E124" s="107">
        <v>0</v>
      </c>
      <c r="F124" s="107">
        <v>3</v>
      </c>
      <c r="G124" s="107">
        <v>3</v>
      </c>
      <c r="H124" s="107">
        <v>0</v>
      </c>
      <c r="I124" s="107">
        <v>0</v>
      </c>
      <c r="J124" s="107">
        <v>0</v>
      </c>
      <c r="K124" s="157">
        <f t="shared" si="65"/>
        <v>6</v>
      </c>
    </row>
    <row r="125" spans="1:11" s="107" customFormat="1" x14ac:dyDescent="0.3">
      <c r="A125" s="157" t="str">
        <f t="shared" si="64"/>
        <v>CarbrookeFlat</v>
      </c>
      <c r="B125" s="157" t="s">
        <v>109</v>
      </c>
      <c r="C125" s="187" t="s">
        <v>33</v>
      </c>
      <c r="D125" s="107">
        <v>0</v>
      </c>
      <c r="E125" s="107">
        <v>27</v>
      </c>
      <c r="F125" s="107">
        <v>18</v>
      </c>
      <c r="G125" s="107">
        <v>0</v>
      </c>
      <c r="H125" s="107">
        <v>0</v>
      </c>
      <c r="I125" s="107">
        <v>0</v>
      </c>
      <c r="J125" s="107">
        <v>0</v>
      </c>
      <c r="K125" s="157">
        <f t="shared" si="65"/>
        <v>45</v>
      </c>
    </row>
    <row r="126" spans="1:11" s="107" customFormat="1" x14ac:dyDescent="0.3">
      <c r="A126" s="157" t="str">
        <f t="shared" si="64"/>
        <v>CarbrookeHouse</v>
      </c>
      <c r="B126" s="157" t="s">
        <v>109</v>
      </c>
      <c r="C126" s="187" t="s">
        <v>556</v>
      </c>
      <c r="D126" s="107">
        <v>0</v>
      </c>
      <c r="E126" s="107">
        <v>0</v>
      </c>
      <c r="F126" s="107">
        <v>49</v>
      </c>
      <c r="G126" s="107">
        <v>75</v>
      </c>
      <c r="H126" s="107">
        <v>33</v>
      </c>
      <c r="I126" s="107">
        <v>1</v>
      </c>
      <c r="J126" s="107">
        <v>0</v>
      </c>
      <c r="K126" s="157">
        <f t="shared" si="65"/>
        <v>158</v>
      </c>
    </row>
    <row r="127" spans="1:11" s="107" customFormat="1" x14ac:dyDescent="0.3">
      <c r="A127" s="157" t="str">
        <f t="shared" si="64"/>
        <v>CarbrookeMaisonette</v>
      </c>
      <c r="B127" s="157" t="s">
        <v>109</v>
      </c>
      <c r="C127" s="188" t="s">
        <v>557</v>
      </c>
      <c r="D127" s="107">
        <v>0</v>
      </c>
      <c r="E127" s="107">
        <v>0</v>
      </c>
      <c r="F127" s="107">
        <v>0</v>
      </c>
      <c r="G127" s="107">
        <v>0</v>
      </c>
      <c r="H127" s="107">
        <v>0</v>
      </c>
      <c r="I127" s="107">
        <v>0</v>
      </c>
      <c r="J127" s="107">
        <v>0</v>
      </c>
      <c r="K127" s="157">
        <f t="shared" si="65"/>
        <v>0</v>
      </c>
    </row>
    <row r="128" spans="1:11" s="107" customFormat="1" x14ac:dyDescent="0.3">
      <c r="A128" s="157" t="str">
        <f t="shared" si="64"/>
        <v>CarbrookeGeneral needs</v>
      </c>
      <c r="B128" s="157" t="s">
        <v>109</v>
      </c>
      <c r="C128" s="188" t="s">
        <v>67</v>
      </c>
      <c r="D128" s="157">
        <f t="shared" ref="D128" si="117">SUM(D123:D127)</f>
        <v>0</v>
      </c>
      <c r="E128" s="157">
        <f t="shared" ref="E128" si="118">SUM(E123:E127)</f>
        <v>27</v>
      </c>
      <c r="F128" s="157">
        <f t="shared" ref="F128" si="119">SUM(F123:F127)</f>
        <v>70</v>
      </c>
      <c r="G128" s="157">
        <f t="shared" ref="G128" si="120">SUM(G123:G127)</f>
        <v>78</v>
      </c>
      <c r="H128" s="157">
        <f t="shared" ref="H128" si="121">SUM(H123:H127)</f>
        <v>33</v>
      </c>
      <c r="I128" s="157">
        <f t="shared" ref="I128" si="122">SUM(I123:I127)</f>
        <v>1</v>
      </c>
      <c r="J128" s="157">
        <f t="shared" ref="J128" si="123">SUM(J123:J127)</f>
        <v>0</v>
      </c>
      <c r="K128" s="157">
        <f t="shared" ref="K128" si="124">SUM(K123:K127)</f>
        <v>209</v>
      </c>
    </row>
    <row r="129" spans="1:11" s="107" customFormat="1" x14ac:dyDescent="0.3">
      <c r="A129" s="157" t="str">
        <f t="shared" si="64"/>
        <v>CarbrookeSheltered</v>
      </c>
      <c r="B129" s="157" t="s">
        <v>109</v>
      </c>
      <c r="C129" s="188" t="s">
        <v>46</v>
      </c>
      <c r="D129" s="107">
        <v>0</v>
      </c>
      <c r="E129" s="107">
        <v>12</v>
      </c>
      <c r="F129" s="107">
        <v>0</v>
      </c>
      <c r="G129" s="107">
        <v>0</v>
      </c>
      <c r="H129" s="107">
        <v>0</v>
      </c>
      <c r="I129" s="107">
        <v>0</v>
      </c>
      <c r="J129" s="107">
        <v>0</v>
      </c>
      <c r="K129" s="157">
        <f t="shared" si="65"/>
        <v>12</v>
      </c>
    </row>
    <row r="130" spans="1:11" s="107" customFormat="1" x14ac:dyDescent="0.3">
      <c r="A130" s="157" t="str">
        <f t="shared" si="64"/>
        <v>CarbrookeShared ownership</v>
      </c>
      <c r="B130" s="157" t="s">
        <v>109</v>
      </c>
      <c r="C130" s="189" t="s">
        <v>24</v>
      </c>
      <c r="D130" s="107">
        <v>0</v>
      </c>
      <c r="E130" s="107">
        <v>0</v>
      </c>
      <c r="F130" s="107">
        <v>7</v>
      </c>
      <c r="G130" s="107">
        <v>3</v>
      </c>
      <c r="H130" s="107">
        <v>0</v>
      </c>
      <c r="I130" s="107">
        <v>0</v>
      </c>
      <c r="J130" s="107">
        <v>0</v>
      </c>
      <c r="K130" s="157">
        <f t="shared" si="65"/>
        <v>10</v>
      </c>
    </row>
    <row r="131" spans="1:11" s="107" customFormat="1" x14ac:dyDescent="0.3">
      <c r="A131" s="157" t="str">
        <f t="shared" si="64"/>
        <v>Newton by Castle AcreBedsit</v>
      </c>
      <c r="B131" s="157" t="s">
        <v>558</v>
      </c>
      <c r="C131" s="186" t="s">
        <v>70</v>
      </c>
      <c r="D131" s="107">
        <v>0</v>
      </c>
      <c r="E131" s="107">
        <v>0</v>
      </c>
      <c r="F131" s="107">
        <v>0</v>
      </c>
      <c r="G131" s="107">
        <v>0</v>
      </c>
      <c r="H131" s="107">
        <v>0</v>
      </c>
      <c r="I131" s="107">
        <v>0</v>
      </c>
      <c r="J131" s="107">
        <v>0</v>
      </c>
      <c r="K131" s="157">
        <f t="shared" si="65"/>
        <v>0</v>
      </c>
    </row>
    <row r="132" spans="1:11" s="107" customFormat="1" x14ac:dyDescent="0.3">
      <c r="A132" s="157" t="str">
        <f t="shared" si="64"/>
        <v>Newton by Castle AcreBungalow</v>
      </c>
      <c r="B132" s="157" t="s">
        <v>558</v>
      </c>
      <c r="C132" s="187" t="s">
        <v>555</v>
      </c>
      <c r="D132" s="107">
        <v>0</v>
      </c>
      <c r="E132" s="107">
        <v>0</v>
      </c>
      <c r="F132" s="107">
        <v>0</v>
      </c>
      <c r="G132" s="107">
        <v>0</v>
      </c>
      <c r="H132" s="107">
        <v>0</v>
      </c>
      <c r="I132" s="107">
        <v>0</v>
      </c>
      <c r="J132" s="107">
        <v>0</v>
      </c>
      <c r="K132" s="157">
        <f t="shared" si="65"/>
        <v>0</v>
      </c>
    </row>
    <row r="133" spans="1:11" s="107" customFormat="1" x14ac:dyDescent="0.3">
      <c r="A133" s="157" t="str">
        <f t="shared" si="64"/>
        <v>Newton by Castle AcreFlat</v>
      </c>
      <c r="B133" s="157" t="s">
        <v>558</v>
      </c>
      <c r="C133" s="187" t="s">
        <v>33</v>
      </c>
      <c r="D133" s="107">
        <v>0</v>
      </c>
      <c r="E133" s="107">
        <v>0</v>
      </c>
      <c r="F133" s="107">
        <v>0</v>
      </c>
      <c r="G133" s="107">
        <v>0</v>
      </c>
      <c r="H133" s="107">
        <v>0</v>
      </c>
      <c r="I133" s="107">
        <v>0</v>
      </c>
      <c r="J133" s="107">
        <v>0</v>
      </c>
      <c r="K133" s="157">
        <f t="shared" si="65"/>
        <v>0</v>
      </c>
    </row>
    <row r="134" spans="1:11" s="107" customFormat="1" x14ac:dyDescent="0.3">
      <c r="A134" s="157" t="str">
        <f t="shared" si="64"/>
        <v>Newton by Castle AcreHouse</v>
      </c>
      <c r="B134" s="157" t="s">
        <v>558</v>
      </c>
      <c r="C134" s="187" t="s">
        <v>556</v>
      </c>
      <c r="D134" s="107">
        <v>0</v>
      </c>
      <c r="E134" s="107">
        <v>0</v>
      </c>
      <c r="F134" s="107">
        <v>0</v>
      </c>
      <c r="G134" s="107">
        <v>4</v>
      </c>
      <c r="H134" s="107">
        <v>0</v>
      </c>
      <c r="I134" s="107">
        <v>0</v>
      </c>
      <c r="J134" s="107">
        <v>0</v>
      </c>
      <c r="K134" s="157">
        <f t="shared" si="65"/>
        <v>4</v>
      </c>
    </row>
    <row r="135" spans="1:11" s="107" customFormat="1" x14ac:dyDescent="0.3">
      <c r="A135" s="157" t="str">
        <f t="shared" si="64"/>
        <v>Newton by Castle AcreMaisonette</v>
      </c>
      <c r="B135" s="157" t="s">
        <v>558</v>
      </c>
      <c r="C135" s="188" t="s">
        <v>557</v>
      </c>
      <c r="D135" s="107">
        <v>0</v>
      </c>
      <c r="E135" s="107">
        <v>0</v>
      </c>
      <c r="F135" s="107">
        <v>0</v>
      </c>
      <c r="G135" s="107">
        <v>0</v>
      </c>
      <c r="H135" s="107">
        <v>0</v>
      </c>
      <c r="I135" s="107">
        <v>0</v>
      </c>
      <c r="J135" s="107">
        <v>0</v>
      </c>
      <c r="K135" s="157">
        <f t="shared" si="65"/>
        <v>0</v>
      </c>
    </row>
    <row r="136" spans="1:11" s="107" customFormat="1" x14ac:dyDescent="0.3">
      <c r="A136" s="157" t="str">
        <f t="shared" ref="A136" si="125">B136&amp;C136</f>
        <v>Newton by Castle AcreGeneral needs</v>
      </c>
      <c r="B136" s="157" t="s">
        <v>558</v>
      </c>
      <c r="C136" s="188" t="s">
        <v>67</v>
      </c>
      <c r="D136" s="157">
        <f t="shared" ref="D136" si="126">SUM(D131:D135)</f>
        <v>0</v>
      </c>
      <c r="E136" s="157">
        <f t="shared" ref="E136" si="127">SUM(E131:E135)</f>
        <v>0</v>
      </c>
      <c r="F136" s="157">
        <f t="shared" ref="F136" si="128">SUM(F131:F135)</f>
        <v>0</v>
      </c>
      <c r="G136" s="157">
        <f t="shared" ref="G136" si="129">SUM(G131:G135)</f>
        <v>4</v>
      </c>
      <c r="H136" s="157">
        <f t="shared" ref="H136" si="130">SUM(H131:H135)</f>
        <v>0</v>
      </c>
      <c r="I136" s="157">
        <f t="shared" ref="I136" si="131">SUM(I131:I135)</f>
        <v>0</v>
      </c>
      <c r="J136" s="157">
        <f t="shared" ref="J136" si="132">SUM(J131:J135)</f>
        <v>0</v>
      </c>
      <c r="K136" s="157">
        <f t="shared" ref="K136" si="133">SUM(K131:K135)</f>
        <v>4</v>
      </c>
    </row>
    <row r="137" spans="1:11" s="107" customFormat="1" x14ac:dyDescent="0.3">
      <c r="A137" s="157" t="str">
        <f t="shared" si="64"/>
        <v>Newton by Castle AcreSheltered</v>
      </c>
      <c r="B137" s="157" t="s">
        <v>558</v>
      </c>
      <c r="C137" s="188" t="s">
        <v>46</v>
      </c>
      <c r="D137" s="107">
        <v>0</v>
      </c>
      <c r="E137" s="107">
        <v>0</v>
      </c>
      <c r="F137" s="107">
        <v>0</v>
      </c>
      <c r="G137" s="107">
        <v>0</v>
      </c>
      <c r="H137" s="107">
        <v>0</v>
      </c>
      <c r="I137" s="107">
        <v>0</v>
      </c>
      <c r="J137" s="107">
        <v>0</v>
      </c>
      <c r="K137" s="157">
        <f t="shared" si="65"/>
        <v>0</v>
      </c>
    </row>
    <row r="138" spans="1:11" s="107" customFormat="1" x14ac:dyDescent="0.3">
      <c r="A138" s="157" t="str">
        <f t="shared" si="64"/>
        <v>Newton by Castle AcreShared ownership</v>
      </c>
      <c r="B138" s="157" t="s">
        <v>558</v>
      </c>
      <c r="C138" s="189" t="s">
        <v>24</v>
      </c>
      <c r="D138" s="107">
        <v>0</v>
      </c>
      <c r="E138" s="107">
        <v>0</v>
      </c>
      <c r="F138" s="107">
        <v>0</v>
      </c>
      <c r="G138" s="107">
        <v>0</v>
      </c>
      <c r="H138" s="107">
        <v>0</v>
      </c>
      <c r="I138" s="107">
        <v>0</v>
      </c>
      <c r="J138" s="107">
        <v>0</v>
      </c>
      <c r="K138" s="157">
        <f t="shared" si="65"/>
        <v>0</v>
      </c>
    </row>
    <row r="139" spans="1:11" s="107" customFormat="1" x14ac:dyDescent="0.3">
      <c r="A139" s="157" t="str">
        <f t="shared" si="64"/>
        <v>CastonBedsit</v>
      </c>
      <c r="B139" s="157" t="s">
        <v>111</v>
      </c>
      <c r="C139" s="186" t="s">
        <v>70</v>
      </c>
      <c r="D139" s="107">
        <v>0</v>
      </c>
      <c r="E139" s="107">
        <v>0</v>
      </c>
      <c r="F139" s="107">
        <v>0</v>
      </c>
      <c r="G139" s="107">
        <v>0</v>
      </c>
      <c r="H139" s="107">
        <v>0</v>
      </c>
      <c r="I139" s="107">
        <v>0</v>
      </c>
      <c r="J139" s="107">
        <v>0</v>
      </c>
      <c r="K139" s="157">
        <f t="shared" si="65"/>
        <v>0</v>
      </c>
    </row>
    <row r="140" spans="1:11" s="107" customFormat="1" x14ac:dyDescent="0.3">
      <c r="A140" s="157" t="str">
        <f t="shared" si="64"/>
        <v>CastonBungalow</v>
      </c>
      <c r="B140" s="157" t="s">
        <v>111</v>
      </c>
      <c r="C140" s="187" t="s">
        <v>555</v>
      </c>
      <c r="D140" s="107">
        <v>0</v>
      </c>
      <c r="E140" s="107">
        <v>0</v>
      </c>
      <c r="F140" s="107">
        <v>0</v>
      </c>
      <c r="G140" s="107">
        <v>0</v>
      </c>
      <c r="H140" s="107">
        <v>0</v>
      </c>
      <c r="I140" s="107">
        <v>0</v>
      </c>
      <c r="J140" s="107">
        <v>0</v>
      </c>
      <c r="K140" s="157">
        <f t="shared" si="65"/>
        <v>0</v>
      </c>
    </row>
    <row r="141" spans="1:11" s="107" customFormat="1" x14ac:dyDescent="0.3">
      <c r="A141" s="157" t="str">
        <f t="shared" si="64"/>
        <v>CastonFlat</v>
      </c>
      <c r="B141" s="157" t="s">
        <v>111</v>
      </c>
      <c r="C141" s="187" t="s">
        <v>33</v>
      </c>
      <c r="D141" s="107">
        <v>0</v>
      </c>
      <c r="E141" s="107">
        <v>0</v>
      </c>
      <c r="F141" s="107">
        <v>0</v>
      </c>
      <c r="G141" s="107">
        <v>0</v>
      </c>
      <c r="H141" s="107">
        <v>0</v>
      </c>
      <c r="I141" s="107">
        <v>0</v>
      </c>
      <c r="J141" s="107">
        <v>0</v>
      </c>
      <c r="K141" s="157">
        <f t="shared" si="65"/>
        <v>0</v>
      </c>
    </row>
    <row r="142" spans="1:11" s="107" customFormat="1" x14ac:dyDescent="0.3">
      <c r="A142" s="157" t="str">
        <f t="shared" si="64"/>
        <v>CastonHouse</v>
      </c>
      <c r="B142" s="157" t="s">
        <v>111</v>
      </c>
      <c r="C142" s="187" t="s">
        <v>556</v>
      </c>
      <c r="D142" s="107">
        <v>0</v>
      </c>
      <c r="E142" s="107">
        <v>0</v>
      </c>
      <c r="F142" s="107">
        <v>0</v>
      </c>
      <c r="G142" s="107">
        <v>7</v>
      </c>
      <c r="H142" s="107">
        <v>0</v>
      </c>
      <c r="I142" s="107">
        <v>0</v>
      </c>
      <c r="J142" s="107">
        <v>0</v>
      </c>
      <c r="K142" s="157">
        <f t="shared" si="65"/>
        <v>7</v>
      </c>
    </row>
    <row r="143" spans="1:11" s="107" customFormat="1" x14ac:dyDescent="0.3">
      <c r="A143" s="157" t="str">
        <f t="shared" si="64"/>
        <v>CastonMaisonette</v>
      </c>
      <c r="B143" s="157" t="s">
        <v>111</v>
      </c>
      <c r="C143" s="188" t="s">
        <v>557</v>
      </c>
      <c r="D143" s="107">
        <v>0</v>
      </c>
      <c r="E143" s="107">
        <v>0</v>
      </c>
      <c r="F143" s="107">
        <v>0</v>
      </c>
      <c r="G143" s="107">
        <v>0</v>
      </c>
      <c r="H143" s="107">
        <v>0</v>
      </c>
      <c r="I143" s="107">
        <v>0</v>
      </c>
      <c r="J143" s="107">
        <v>0</v>
      </c>
      <c r="K143" s="157">
        <f t="shared" si="65"/>
        <v>0</v>
      </c>
    </row>
    <row r="144" spans="1:11" s="107" customFormat="1" x14ac:dyDescent="0.3">
      <c r="A144" s="157" t="str">
        <f t="shared" si="64"/>
        <v>CastonGeneral needs</v>
      </c>
      <c r="B144" s="157" t="s">
        <v>111</v>
      </c>
      <c r="C144" s="188" t="s">
        <v>67</v>
      </c>
      <c r="D144" s="157">
        <f t="shared" ref="D144" si="134">SUM(D139:D143)</f>
        <v>0</v>
      </c>
      <c r="E144" s="157">
        <f t="shared" ref="E144" si="135">SUM(E139:E143)</f>
        <v>0</v>
      </c>
      <c r="F144" s="157">
        <f t="shared" ref="F144" si="136">SUM(F139:F143)</f>
        <v>0</v>
      </c>
      <c r="G144" s="157">
        <f t="shared" ref="G144" si="137">SUM(G139:G143)</f>
        <v>7</v>
      </c>
      <c r="H144" s="157">
        <f t="shared" ref="H144" si="138">SUM(H139:H143)</f>
        <v>0</v>
      </c>
      <c r="I144" s="157">
        <f t="shared" ref="I144" si="139">SUM(I139:I143)</f>
        <v>0</v>
      </c>
      <c r="J144" s="157">
        <f t="shared" ref="J144" si="140">SUM(J139:J143)</f>
        <v>0</v>
      </c>
      <c r="K144" s="157">
        <f t="shared" ref="K144" si="141">SUM(K139:K143)</f>
        <v>7</v>
      </c>
    </row>
    <row r="145" spans="1:11" s="107" customFormat="1" x14ac:dyDescent="0.3">
      <c r="A145" s="157" t="str">
        <f t="shared" si="64"/>
        <v>CastonSheltered</v>
      </c>
      <c r="B145" s="157" t="s">
        <v>111</v>
      </c>
      <c r="C145" s="188" t="s">
        <v>46</v>
      </c>
      <c r="D145" s="107">
        <v>0</v>
      </c>
      <c r="E145" s="107">
        <v>0</v>
      </c>
      <c r="F145" s="107">
        <v>0</v>
      </c>
      <c r="G145" s="107">
        <v>0</v>
      </c>
      <c r="H145" s="107">
        <v>0</v>
      </c>
      <c r="I145" s="107">
        <v>0</v>
      </c>
      <c r="J145" s="107">
        <v>0</v>
      </c>
      <c r="K145" s="157">
        <f t="shared" si="65"/>
        <v>0</v>
      </c>
    </row>
    <row r="146" spans="1:11" s="107" customFormat="1" x14ac:dyDescent="0.3">
      <c r="A146" s="157" t="str">
        <f t="shared" si="64"/>
        <v>CastonShared ownership</v>
      </c>
      <c r="B146" s="157" t="s">
        <v>111</v>
      </c>
      <c r="C146" s="189" t="s">
        <v>24</v>
      </c>
      <c r="D146" s="107">
        <v>0</v>
      </c>
      <c r="E146" s="107">
        <v>0</v>
      </c>
      <c r="F146" s="107">
        <v>0</v>
      </c>
      <c r="G146" s="107">
        <v>0</v>
      </c>
      <c r="H146" s="107">
        <v>0</v>
      </c>
      <c r="I146" s="107">
        <v>0</v>
      </c>
      <c r="J146" s="107">
        <v>0</v>
      </c>
      <c r="K146" s="157">
        <f t="shared" si="65"/>
        <v>0</v>
      </c>
    </row>
    <row r="147" spans="1:11" s="107" customFormat="1" x14ac:dyDescent="0.3">
      <c r="A147" s="157" t="str">
        <f t="shared" si="64"/>
        <v>Cockley CleyBedsit</v>
      </c>
      <c r="B147" s="157" t="s">
        <v>113</v>
      </c>
      <c r="C147" s="186" t="s">
        <v>70</v>
      </c>
      <c r="D147" s="107">
        <v>0</v>
      </c>
      <c r="E147" s="107">
        <v>0</v>
      </c>
      <c r="F147" s="107">
        <v>0</v>
      </c>
      <c r="G147" s="107">
        <v>0</v>
      </c>
      <c r="H147" s="107">
        <v>0</v>
      </c>
      <c r="I147" s="107">
        <v>0</v>
      </c>
      <c r="J147" s="107">
        <v>0</v>
      </c>
      <c r="K147" s="157">
        <f t="shared" si="65"/>
        <v>0</v>
      </c>
    </row>
    <row r="148" spans="1:11" s="107" customFormat="1" x14ac:dyDescent="0.3">
      <c r="A148" s="157" t="str">
        <f t="shared" si="64"/>
        <v>Cockley CleyBungalow</v>
      </c>
      <c r="B148" s="157" t="s">
        <v>113</v>
      </c>
      <c r="C148" s="187" t="s">
        <v>555</v>
      </c>
      <c r="D148" s="107">
        <v>0</v>
      </c>
      <c r="E148" s="107">
        <v>0</v>
      </c>
      <c r="F148" s="107">
        <v>2</v>
      </c>
      <c r="G148" s="107">
        <v>0</v>
      </c>
      <c r="H148" s="107">
        <v>0</v>
      </c>
      <c r="I148" s="107">
        <v>0</v>
      </c>
      <c r="J148" s="107">
        <v>0</v>
      </c>
      <c r="K148" s="157">
        <f t="shared" si="65"/>
        <v>2</v>
      </c>
    </row>
    <row r="149" spans="1:11" s="107" customFormat="1" x14ac:dyDescent="0.3">
      <c r="A149" s="157" t="str">
        <f t="shared" ref="A149:A221" si="142">B149&amp;C149</f>
        <v>Cockley CleyFlat</v>
      </c>
      <c r="B149" s="157" t="s">
        <v>113</v>
      </c>
      <c r="C149" s="187" t="s">
        <v>33</v>
      </c>
      <c r="D149" s="107">
        <v>0</v>
      </c>
      <c r="E149" s="107">
        <v>0</v>
      </c>
      <c r="F149" s="107">
        <v>0</v>
      </c>
      <c r="G149" s="107">
        <v>0</v>
      </c>
      <c r="H149" s="107">
        <v>0</v>
      </c>
      <c r="I149" s="107">
        <v>0</v>
      </c>
      <c r="J149" s="107">
        <v>0</v>
      </c>
      <c r="K149" s="157">
        <f t="shared" si="65"/>
        <v>0</v>
      </c>
    </row>
    <row r="150" spans="1:11" s="107" customFormat="1" x14ac:dyDescent="0.3">
      <c r="A150" s="157" t="str">
        <f t="shared" si="142"/>
        <v>Cockley CleyHouse</v>
      </c>
      <c r="B150" s="157" t="s">
        <v>113</v>
      </c>
      <c r="C150" s="187" t="s">
        <v>556</v>
      </c>
      <c r="D150" s="107">
        <v>0</v>
      </c>
      <c r="E150" s="107">
        <v>0</v>
      </c>
      <c r="F150" s="107">
        <v>0</v>
      </c>
      <c r="G150" s="107">
        <v>10</v>
      </c>
      <c r="H150" s="107">
        <v>0</v>
      </c>
      <c r="I150" s="107">
        <v>0</v>
      </c>
      <c r="J150" s="107">
        <v>0</v>
      </c>
      <c r="K150" s="157">
        <f t="shared" si="65"/>
        <v>10</v>
      </c>
    </row>
    <row r="151" spans="1:11" s="107" customFormat="1" x14ac:dyDescent="0.3">
      <c r="A151" s="157" t="str">
        <f t="shared" si="142"/>
        <v>Cockley CleyMaisonette</v>
      </c>
      <c r="B151" s="157" t="s">
        <v>113</v>
      </c>
      <c r="C151" s="188" t="s">
        <v>557</v>
      </c>
      <c r="D151" s="107">
        <v>0</v>
      </c>
      <c r="E151" s="107">
        <v>0</v>
      </c>
      <c r="F151" s="107">
        <v>0</v>
      </c>
      <c r="G151" s="107">
        <v>0</v>
      </c>
      <c r="H151" s="107">
        <v>0</v>
      </c>
      <c r="I151" s="107">
        <v>0</v>
      </c>
      <c r="J151" s="107">
        <v>0</v>
      </c>
      <c r="K151" s="157">
        <f t="shared" ref="K151:K223" si="143">SUM(D151:J151)</f>
        <v>0</v>
      </c>
    </row>
    <row r="152" spans="1:11" s="107" customFormat="1" x14ac:dyDescent="0.3">
      <c r="A152" s="157" t="str">
        <f t="shared" si="142"/>
        <v>Cockley CleyGeneral needs</v>
      </c>
      <c r="B152" s="157" t="s">
        <v>113</v>
      </c>
      <c r="C152" s="188" t="s">
        <v>67</v>
      </c>
      <c r="D152" s="157">
        <f t="shared" ref="D152" si="144">SUM(D147:D151)</f>
        <v>0</v>
      </c>
      <c r="E152" s="157">
        <f t="shared" ref="E152" si="145">SUM(E147:E151)</f>
        <v>0</v>
      </c>
      <c r="F152" s="157">
        <f t="shared" ref="F152" si="146">SUM(F147:F151)</f>
        <v>2</v>
      </c>
      <c r="G152" s="157">
        <f t="shared" ref="G152" si="147">SUM(G147:G151)</f>
        <v>10</v>
      </c>
      <c r="H152" s="157">
        <f t="shared" ref="H152" si="148">SUM(H147:H151)</f>
        <v>0</v>
      </c>
      <c r="I152" s="157">
        <f t="shared" ref="I152" si="149">SUM(I147:I151)</f>
        <v>0</v>
      </c>
      <c r="J152" s="157">
        <f t="shared" ref="J152" si="150">SUM(J147:J151)</f>
        <v>0</v>
      </c>
      <c r="K152" s="157">
        <f t="shared" ref="K152" si="151">SUM(K147:K151)</f>
        <v>12</v>
      </c>
    </row>
    <row r="153" spans="1:11" s="107" customFormat="1" x14ac:dyDescent="0.3">
      <c r="A153" s="157" t="str">
        <f t="shared" si="142"/>
        <v>Cockley CleySheltered</v>
      </c>
      <c r="B153" s="157" t="s">
        <v>113</v>
      </c>
      <c r="C153" s="188" t="s">
        <v>46</v>
      </c>
      <c r="D153" s="107">
        <v>0</v>
      </c>
      <c r="E153" s="107">
        <v>0</v>
      </c>
      <c r="F153" s="107">
        <v>0</v>
      </c>
      <c r="G153" s="107">
        <v>0</v>
      </c>
      <c r="H153" s="107">
        <v>0</v>
      </c>
      <c r="I153" s="107">
        <v>0</v>
      </c>
      <c r="J153" s="107">
        <v>0</v>
      </c>
      <c r="K153" s="157">
        <f t="shared" si="143"/>
        <v>0</v>
      </c>
    </row>
    <row r="154" spans="1:11" s="107" customFormat="1" x14ac:dyDescent="0.3">
      <c r="A154" s="157" t="str">
        <f t="shared" si="142"/>
        <v>Cockley CleyShared ownership</v>
      </c>
      <c r="B154" s="157" t="s">
        <v>113</v>
      </c>
      <c r="C154" s="189" t="s">
        <v>24</v>
      </c>
      <c r="D154" s="107">
        <v>0</v>
      </c>
      <c r="E154" s="107">
        <v>0</v>
      </c>
      <c r="F154" s="107">
        <v>0</v>
      </c>
      <c r="G154" s="107">
        <v>0</v>
      </c>
      <c r="H154" s="107">
        <v>0</v>
      </c>
      <c r="I154" s="107">
        <v>0</v>
      </c>
      <c r="J154" s="107">
        <v>0</v>
      </c>
      <c r="K154" s="157">
        <f t="shared" si="143"/>
        <v>0</v>
      </c>
    </row>
    <row r="155" spans="1:11" s="107" customFormat="1" x14ac:dyDescent="0.3">
      <c r="A155" s="157" t="str">
        <f t="shared" si="142"/>
        <v>ColkirkBedsit</v>
      </c>
      <c r="B155" s="157" t="s">
        <v>115</v>
      </c>
      <c r="C155" s="186" t="s">
        <v>70</v>
      </c>
      <c r="D155" s="107">
        <v>0</v>
      </c>
      <c r="E155" s="107">
        <v>0</v>
      </c>
      <c r="F155" s="107">
        <v>0</v>
      </c>
      <c r="G155" s="107">
        <v>0</v>
      </c>
      <c r="H155" s="107">
        <v>0</v>
      </c>
      <c r="I155" s="107">
        <v>0</v>
      </c>
      <c r="J155" s="107">
        <v>0</v>
      </c>
      <c r="K155" s="157">
        <f t="shared" si="143"/>
        <v>0</v>
      </c>
    </row>
    <row r="156" spans="1:11" s="107" customFormat="1" x14ac:dyDescent="0.3">
      <c r="A156" s="157" t="str">
        <f t="shared" si="142"/>
        <v>ColkirkBungalow</v>
      </c>
      <c r="B156" s="157" t="s">
        <v>115</v>
      </c>
      <c r="C156" s="187" t="s">
        <v>555</v>
      </c>
      <c r="D156" s="107">
        <v>0</v>
      </c>
      <c r="E156" s="107">
        <v>1</v>
      </c>
      <c r="F156" s="107">
        <v>8</v>
      </c>
      <c r="G156" s="107">
        <v>0</v>
      </c>
      <c r="H156" s="107">
        <v>0</v>
      </c>
      <c r="I156" s="107">
        <v>0</v>
      </c>
      <c r="J156" s="107">
        <v>0</v>
      </c>
      <c r="K156" s="157">
        <f t="shared" si="143"/>
        <v>9</v>
      </c>
    </row>
    <row r="157" spans="1:11" s="107" customFormat="1" x14ac:dyDescent="0.3">
      <c r="A157" s="157" t="str">
        <f t="shared" si="142"/>
        <v>ColkirkFlat</v>
      </c>
      <c r="B157" s="157" t="s">
        <v>115</v>
      </c>
      <c r="C157" s="187" t="s">
        <v>33</v>
      </c>
      <c r="D157" s="107">
        <v>0</v>
      </c>
      <c r="E157" s="107">
        <v>0</v>
      </c>
      <c r="F157" s="107">
        <v>0</v>
      </c>
      <c r="G157" s="107">
        <v>0</v>
      </c>
      <c r="H157" s="107">
        <v>0</v>
      </c>
      <c r="I157" s="107">
        <v>0</v>
      </c>
      <c r="J157" s="107">
        <v>0</v>
      </c>
      <c r="K157" s="157">
        <f t="shared" si="143"/>
        <v>0</v>
      </c>
    </row>
    <row r="158" spans="1:11" s="107" customFormat="1" x14ac:dyDescent="0.3">
      <c r="A158" s="157" t="str">
        <f t="shared" si="142"/>
        <v>ColkirkHouse</v>
      </c>
      <c r="B158" s="157" t="s">
        <v>115</v>
      </c>
      <c r="C158" s="187" t="s">
        <v>556</v>
      </c>
      <c r="D158" s="107">
        <v>0</v>
      </c>
      <c r="E158" s="107">
        <v>0</v>
      </c>
      <c r="F158" s="107">
        <v>2</v>
      </c>
      <c r="G158" s="107">
        <v>16</v>
      </c>
      <c r="H158" s="107">
        <v>0</v>
      </c>
      <c r="I158" s="107">
        <v>0</v>
      </c>
      <c r="J158" s="107">
        <v>0</v>
      </c>
      <c r="K158" s="157">
        <f t="shared" si="143"/>
        <v>18</v>
      </c>
    </row>
    <row r="159" spans="1:11" s="107" customFormat="1" x14ac:dyDescent="0.3">
      <c r="A159" s="157" t="str">
        <f t="shared" si="142"/>
        <v>ColkirkMaisonette</v>
      </c>
      <c r="B159" s="157" t="s">
        <v>115</v>
      </c>
      <c r="C159" s="188" t="s">
        <v>557</v>
      </c>
      <c r="D159" s="107">
        <v>0</v>
      </c>
      <c r="E159" s="107">
        <v>0</v>
      </c>
      <c r="F159" s="107">
        <v>0</v>
      </c>
      <c r="G159" s="107">
        <v>0</v>
      </c>
      <c r="H159" s="107">
        <v>0</v>
      </c>
      <c r="I159" s="107">
        <v>0</v>
      </c>
      <c r="J159" s="107">
        <v>0</v>
      </c>
      <c r="K159" s="157">
        <f t="shared" si="143"/>
        <v>0</v>
      </c>
    </row>
    <row r="160" spans="1:11" s="107" customFormat="1" x14ac:dyDescent="0.3">
      <c r="A160" s="157" t="str">
        <f t="shared" ref="A160" si="152">B160&amp;C160</f>
        <v>ColkirkGeneral needs</v>
      </c>
      <c r="B160" s="157" t="s">
        <v>115</v>
      </c>
      <c r="C160" s="188" t="s">
        <v>67</v>
      </c>
      <c r="D160" s="157">
        <f t="shared" ref="D160" si="153">SUM(D155:D159)</f>
        <v>0</v>
      </c>
      <c r="E160" s="157">
        <f t="shared" ref="E160" si="154">SUM(E155:E159)</f>
        <v>1</v>
      </c>
      <c r="F160" s="157">
        <f t="shared" ref="F160" si="155">SUM(F155:F159)</f>
        <v>10</v>
      </c>
      <c r="G160" s="157">
        <f t="shared" ref="G160" si="156">SUM(G155:G159)</f>
        <v>16</v>
      </c>
      <c r="H160" s="157">
        <f t="shared" ref="H160" si="157">SUM(H155:H159)</f>
        <v>0</v>
      </c>
      <c r="I160" s="157">
        <f t="shared" ref="I160" si="158">SUM(I155:I159)</f>
        <v>0</v>
      </c>
      <c r="J160" s="157">
        <f t="shared" ref="J160" si="159">SUM(J155:J159)</f>
        <v>0</v>
      </c>
      <c r="K160" s="157">
        <f t="shared" ref="K160" si="160">SUM(K155:K159)</f>
        <v>27</v>
      </c>
    </row>
    <row r="161" spans="1:11" s="107" customFormat="1" x14ac:dyDescent="0.3">
      <c r="A161" s="157" t="str">
        <f t="shared" si="142"/>
        <v>ColkirkSheltered</v>
      </c>
      <c r="B161" s="157" t="s">
        <v>115</v>
      </c>
      <c r="C161" s="188" t="s">
        <v>46</v>
      </c>
      <c r="D161" s="107">
        <v>0</v>
      </c>
      <c r="E161" s="107">
        <v>0</v>
      </c>
      <c r="F161" s="107">
        <v>0</v>
      </c>
      <c r="G161" s="107">
        <v>0</v>
      </c>
      <c r="H161" s="107">
        <v>0</v>
      </c>
      <c r="I161" s="107">
        <v>0</v>
      </c>
      <c r="J161" s="107">
        <v>0</v>
      </c>
      <c r="K161" s="157">
        <f t="shared" si="143"/>
        <v>0</v>
      </c>
    </row>
    <row r="162" spans="1:11" s="107" customFormat="1" x14ac:dyDescent="0.3">
      <c r="A162" s="157" t="str">
        <f t="shared" si="142"/>
        <v>ColkirkShared ownership</v>
      </c>
      <c r="B162" s="157" t="s">
        <v>115</v>
      </c>
      <c r="C162" s="189" t="s">
        <v>24</v>
      </c>
      <c r="D162" s="107">
        <v>0</v>
      </c>
      <c r="E162" s="107">
        <v>0</v>
      </c>
      <c r="F162" s="107">
        <v>0</v>
      </c>
      <c r="G162" s="107">
        <v>0</v>
      </c>
      <c r="H162" s="107">
        <v>0</v>
      </c>
      <c r="I162" s="107">
        <v>0</v>
      </c>
      <c r="J162" s="107">
        <v>0</v>
      </c>
      <c r="K162" s="157">
        <f t="shared" si="143"/>
        <v>0</v>
      </c>
    </row>
    <row r="163" spans="1:11" s="107" customFormat="1" x14ac:dyDescent="0.3">
      <c r="A163" s="157" t="str">
        <f t="shared" si="142"/>
        <v>CranworthBedsit</v>
      </c>
      <c r="B163" s="157" t="s">
        <v>119</v>
      </c>
      <c r="C163" s="186" t="s">
        <v>70</v>
      </c>
      <c r="D163" s="107">
        <v>0</v>
      </c>
      <c r="E163" s="107">
        <v>0</v>
      </c>
      <c r="F163" s="107">
        <v>0</v>
      </c>
      <c r="G163" s="107">
        <v>0</v>
      </c>
      <c r="H163" s="107">
        <v>0</v>
      </c>
      <c r="I163" s="107">
        <v>0</v>
      </c>
      <c r="J163" s="107">
        <v>0</v>
      </c>
      <c r="K163" s="157">
        <f t="shared" si="143"/>
        <v>0</v>
      </c>
    </row>
    <row r="164" spans="1:11" s="107" customFormat="1" x14ac:dyDescent="0.3">
      <c r="A164" s="157" t="str">
        <f t="shared" si="142"/>
        <v>CranworthBungalow</v>
      </c>
      <c r="B164" s="157" t="s">
        <v>119</v>
      </c>
      <c r="C164" s="187" t="s">
        <v>555</v>
      </c>
      <c r="D164" s="107">
        <v>0</v>
      </c>
      <c r="E164" s="107">
        <v>0</v>
      </c>
      <c r="F164" s="107">
        <v>6</v>
      </c>
      <c r="G164" s="107">
        <v>0</v>
      </c>
      <c r="H164" s="107">
        <v>0</v>
      </c>
      <c r="I164" s="107">
        <v>0</v>
      </c>
      <c r="J164" s="107">
        <v>0</v>
      </c>
      <c r="K164" s="157">
        <f t="shared" si="143"/>
        <v>6</v>
      </c>
    </row>
    <row r="165" spans="1:11" s="107" customFormat="1" x14ac:dyDescent="0.3">
      <c r="A165" s="157" t="str">
        <f t="shared" si="142"/>
        <v>CranworthFlat</v>
      </c>
      <c r="B165" s="157" t="s">
        <v>119</v>
      </c>
      <c r="C165" s="187" t="s">
        <v>33</v>
      </c>
      <c r="D165" s="107">
        <v>0</v>
      </c>
      <c r="E165" s="107">
        <v>0</v>
      </c>
      <c r="F165" s="107">
        <v>0</v>
      </c>
      <c r="G165" s="107">
        <v>0</v>
      </c>
      <c r="H165" s="107">
        <v>0</v>
      </c>
      <c r="I165" s="107">
        <v>0</v>
      </c>
      <c r="J165" s="107">
        <v>0</v>
      </c>
      <c r="K165" s="157">
        <f t="shared" si="143"/>
        <v>0</v>
      </c>
    </row>
    <row r="166" spans="1:11" s="107" customFormat="1" x14ac:dyDescent="0.3">
      <c r="A166" s="157" t="str">
        <f t="shared" si="142"/>
        <v>CranworthHouse</v>
      </c>
      <c r="B166" s="157" t="s">
        <v>119</v>
      </c>
      <c r="C166" s="187" t="s">
        <v>556</v>
      </c>
      <c r="D166" s="107">
        <v>0</v>
      </c>
      <c r="E166" s="107">
        <v>0</v>
      </c>
      <c r="F166" s="107">
        <v>0</v>
      </c>
      <c r="G166" s="107">
        <v>9</v>
      </c>
      <c r="H166" s="107">
        <v>0</v>
      </c>
      <c r="I166" s="107">
        <v>0</v>
      </c>
      <c r="J166" s="107">
        <v>0</v>
      </c>
      <c r="K166" s="157">
        <f t="shared" si="143"/>
        <v>9</v>
      </c>
    </row>
    <row r="167" spans="1:11" s="107" customFormat="1" x14ac:dyDescent="0.3">
      <c r="A167" s="157" t="str">
        <f t="shared" si="142"/>
        <v>CranworthMaisonette</v>
      </c>
      <c r="B167" s="157" t="s">
        <v>119</v>
      </c>
      <c r="C167" s="188" t="s">
        <v>557</v>
      </c>
      <c r="D167" s="107">
        <v>0</v>
      </c>
      <c r="E167" s="107">
        <v>0</v>
      </c>
      <c r="F167" s="107">
        <v>0</v>
      </c>
      <c r="G167" s="107">
        <v>0</v>
      </c>
      <c r="H167" s="107">
        <v>0</v>
      </c>
      <c r="I167" s="107">
        <v>0</v>
      </c>
      <c r="J167" s="107">
        <v>0</v>
      </c>
      <c r="K167" s="157">
        <f t="shared" si="143"/>
        <v>0</v>
      </c>
    </row>
    <row r="168" spans="1:11" s="107" customFormat="1" x14ac:dyDescent="0.3">
      <c r="A168" s="157" t="str">
        <f t="shared" si="142"/>
        <v>CranworthGeneral needs</v>
      </c>
      <c r="B168" s="157" t="s">
        <v>119</v>
      </c>
      <c r="C168" s="188" t="s">
        <v>67</v>
      </c>
      <c r="D168" s="157">
        <f t="shared" ref="D168" si="161">SUM(D163:D167)</f>
        <v>0</v>
      </c>
      <c r="E168" s="157">
        <f t="shared" ref="E168" si="162">SUM(E163:E167)</f>
        <v>0</v>
      </c>
      <c r="F168" s="157">
        <f t="shared" ref="F168" si="163">SUM(F163:F167)</f>
        <v>6</v>
      </c>
      <c r="G168" s="157">
        <f t="shared" ref="G168" si="164">SUM(G163:G167)</f>
        <v>9</v>
      </c>
      <c r="H168" s="157">
        <f t="shared" ref="H168" si="165">SUM(H163:H167)</f>
        <v>0</v>
      </c>
      <c r="I168" s="157">
        <f t="shared" ref="I168" si="166">SUM(I163:I167)</f>
        <v>0</v>
      </c>
      <c r="J168" s="157">
        <f t="shared" ref="J168" si="167">SUM(J163:J167)</f>
        <v>0</v>
      </c>
      <c r="K168" s="157">
        <f t="shared" ref="K168" si="168">SUM(K163:K167)</f>
        <v>15</v>
      </c>
    </row>
    <row r="169" spans="1:11" s="107" customFormat="1" x14ac:dyDescent="0.3">
      <c r="A169" s="157" t="str">
        <f t="shared" si="142"/>
        <v>CranworthSheltered</v>
      </c>
      <c r="B169" s="157" t="s">
        <v>119</v>
      </c>
      <c r="C169" s="188" t="s">
        <v>46</v>
      </c>
      <c r="D169" s="107">
        <v>0</v>
      </c>
      <c r="E169" s="107">
        <v>0</v>
      </c>
      <c r="F169" s="107">
        <v>0</v>
      </c>
      <c r="G169" s="107">
        <v>0</v>
      </c>
      <c r="H169" s="107">
        <v>0</v>
      </c>
      <c r="I169" s="107">
        <v>0</v>
      </c>
      <c r="J169" s="107">
        <v>0</v>
      </c>
      <c r="K169" s="157">
        <f t="shared" si="143"/>
        <v>0</v>
      </c>
    </row>
    <row r="170" spans="1:11" s="107" customFormat="1" x14ac:dyDescent="0.3">
      <c r="A170" s="157" t="str">
        <f t="shared" si="142"/>
        <v>CranworthShared ownership</v>
      </c>
      <c r="B170" s="157" t="s">
        <v>119</v>
      </c>
      <c r="C170" s="189" t="s">
        <v>24</v>
      </c>
      <c r="D170" s="107">
        <v>0</v>
      </c>
      <c r="E170" s="107">
        <v>0</v>
      </c>
      <c r="F170" s="107">
        <v>0</v>
      </c>
      <c r="G170" s="107">
        <v>0</v>
      </c>
      <c r="H170" s="107">
        <v>0</v>
      </c>
      <c r="I170" s="107">
        <v>0</v>
      </c>
      <c r="J170" s="107">
        <v>0</v>
      </c>
      <c r="K170" s="157">
        <f t="shared" si="143"/>
        <v>0</v>
      </c>
    </row>
    <row r="171" spans="1:11" s="107" customFormat="1" x14ac:dyDescent="0.3">
      <c r="A171" s="157" t="str">
        <f t="shared" si="142"/>
        <v>CroxtonBedsit</v>
      </c>
      <c r="B171" s="157" t="s">
        <v>121</v>
      </c>
      <c r="C171" s="186" t="s">
        <v>70</v>
      </c>
      <c r="D171" s="107">
        <v>0</v>
      </c>
      <c r="E171" s="107">
        <v>0</v>
      </c>
      <c r="F171" s="107">
        <v>0</v>
      </c>
      <c r="G171" s="107">
        <v>0</v>
      </c>
      <c r="H171" s="107">
        <v>0</v>
      </c>
      <c r="I171" s="107">
        <v>0</v>
      </c>
      <c r="J171" s="107">
        <v>0</v>
      </c>
      <c r="K171" s="157">
        <f t="shared" si="143"/>
        <v>0</v>
      </c>
    </row>
    <row r="172" spans="1:11" s="107" customFormat="1" x14ac:dyDescent="0.3">
      <c r="A172" s="157" t="str">
        <f t="shared" si="142"/>
        <v>CroxtonBungalow</v>
      </c>
      <c r="B172" s="157" t="s">
        <v>121</v>
      </c>
      <c r="C172" s="187" t="s">
        <v>555</v>
      </c>
      <c r="D172" s="107">
        <v>0</v>
      </c>
      <c r="E172" s="107">
        <v>0</v>
      </c>
      <c r="F172" s="107">
        <v>5</v>
      </c>
      <c r="G172" s="107">
        <v>0</v>
      </c>
      <c r="H172" s="107">
        <v>0</v>
      </c>
      <c r="I172" s="107">
        <v>0</v>
      </c>
      <c r="J172" s="107">
        <v>0</v>
      </c>
      <c r="K172" s="157">
        <f t="shared" si="143"/>
        <v>5</v>
      </c>
    </row>
    <row r="173" spans="1:11" s="107" customFormat="1" x14ac:dyDescent="0.3">
      <c r="A173" s="157" t="str">
        <f t="shared" si="142"/>
        <v>CroxtonFlat</v>
      </c>
      <c r="B173" s="157" t="s">
        <v>121</v>
      </c>
      <c r="C173" s="187" t="s">
        <v>33</v>
      </c>
      <c r="D173" s="107">
        <v>0</v>
      </c>
      <c r="E173" s="107">
        <v>0</v>
      </c>
      <c r="F173" s="107">
        <v>0</v>
      </c>
      <c r="G173" s="107">
        <v>0</v>
      </c>
      <c r="H173" s="107">
        <v>0</v>
      </c>
      <c r="I173" s="107">
        <v>0</v>
      </c>
      <c r="J173" s="107">
        <v>0</v>
      </c>
      <c r="K173" s="157">
        <f t="shared" si="143"/>
        <v>0</v>
      </c>
    </row>
    <row r="174" spans="1:11" s="107" customFormat="1" x14ac:dyDescent="0.3">
      <c r="A174" s="157" t="str">
        <f t="shared" si="142"/>
        <v>CroxtonHouse</v>
      </c>
      <c r="B174" s="157" t="s">
        <v>121</v>
      </c>
      <c r="C174" s="187" t="s">
        <v>556</v>
      </c>
      <c r="D174" s="107">
        <v>0</v>
      </c>
      <c r="E174" s="107">
        <v>0</v>
      </c>
      <c r="F174" s="107">
        <v>0</v>
      </c>
      <c r="G174" s="107">
        <v>1</v>
      </c>
      <c r="H174" s="107">
        <v>0</v>
      </c>
      <c r="I174" s="107">
        <v>0</v>
      </c>
      <c r="J174" s="107">
        <v>0</v>
      </c>
      <c r="K174" s="157">
        <f t="shared" si="143"/>
        <v>1</v>
      </c>
    </row>
    <row r="175" spans="1:11" s="107" customFormat="1" x14ac:dyDescent="0.3">
      <c r="A175" s="157" t="str">
        <f t="shared" si="142"/>
        <v>CroxtonMaisonette</v>
      </c>
      <c r="B175" s="157" t="s">
        <v>121</v>
      </c>
      <c r="C175" s="188" t="s">
        <v>557</v>
      </c>
      <c r="D175" s="107">
        <v>0</v>
      </c>
      <c r="E175" s="107">
        <v>0</v>
      </c>
      <c r="F175" s="107">
        <v>0</v>
      </c>
      <c r="G175" s="107">
        <v>0</v>
      </c>
      <c r="H175" s="107">
        <v>0</v>
      </c>
      <c r="I175" s="107">
        <v>0</v>
      </c>
      <c r="J175" s="107">
        <v>0</v>
      </c>
      <c r="K175" s="157">
        <f t="shared" si="143"/>
        <v>0</v>
      </c>
    </row>
    <row r="176" spans="1:11" s="107" customFormat="1" x14ac:dyDescent="0.3">
      <c r="A176" s="157" t="str">
        <f t="shared" ref="A176" si="169">B176&amp;C176</f>
        <v>CroxtonGeneral needs</v>
      </c>
      <c r="B176" s="157" t="s">
        <v>121</v>
      </c>
      <c r="C176" s="188" t="s">
        <v>67</v>
      </c>
      <c r="D176" s="157">
        <f t="shared" ref="D176" si="170">SUM(D171:D175)</f>
        <v>0</v>
      </c>
      <c r="E176" s="157">
        <f t="shared" ref="E176" si="171">SUM(E171:E175)</f>
        <v>0</v>
      </c>
      <c r="F176" s="157">
        <f t="shared" ref="F176" si="172">SUM(F171:F175)</f>
        <v>5</v>
      </c>
      <c r="G176" s="157">
        <f t="shared" ref="G176" si="173">SUM(G171:G175)</f>
        <v>1</v>
      </c>
      <c r="H176" s="157">
        <f t="shared" ref="H176" si="174">SUM(H171:H175)</f>
        <v>0</v>
      </c>
      <c r="I176" s="157">
        <f t="shared" ref="I176" si="175">SUM(I171:I175)</f>
        <v>0</v>
      </c>
      <c r="J176" s="157">
        <f t="shared" ref="J176" si="176">SUM(J171:J175)</f>
        <v>0</v>
      </c>
      <c r="K176" s="157">
        <f t="shared" ref="K176" si="177">SUM(K171:K175)</f>
        <v>6</v>
      </c>
    </row>
    <row r="177" spans="1:11" s="107" customFormat="1" x14ac:dyDescent="0.3">
      <c r="A177" s="157" t="str">
        <f t="shared" si="142"/>
        <v>CroxtonSheltered</v>
      </c>
      <c r="B177" s="157" t="s">
        <v>121</v>
      </c>
      <c r="C177" s="188" t="s">
        <v>46</v>
      </c>
      <c r="D177" s="107">
        <v>0</v>
      </c>
      <c r="E177" s="107">
        <v>0</v>
      </c>
      <c r="F177" s="107">
        <v>0</v>
      </c>
      <c r="G177" s="107">
        <v>0</v>
      </c>
      <c r="H177" s="107">
        <v>0</v>
      </c>
      <c r="I177" s="107">
        <v>0</v>
      </c>
      <c r="J177" s="107">
        <v>0</v>
      </c>
      <c r="K177" s="157">
        <f t="shared" si="143"/>
        <v>0</v>
      </c>
    </row>
    <row r="178" spans="1:11" s="107" customFormat="1" x14ac:dyDescent="0.3">
      <c r="A178" s="157" t="str">
        <f t="shared" si="142"/>
        <v>CroxtonShared ownership</v>
      </c>
      <c r="B178" s="157" t="s">
        <v>121</v>
      </c>
      <c r="C178" s="189" t="s">
        <v>24</v>
      </c>
      <c r="D178" s="107">
        <v>0</v>
      </c>
      <c r="E178" s="107">
        <v>0</v>
      </c>
      <c r="F178" s="107">
        <v>0</v>
      </c>
      <c r="G178" s="107">
        <v>0</v>
      </c>
      <c r="H178" s="107">
        <v>0</v>
      </c>
      <c r="I178" s="107">
        <v>0</v>
      </c>
      <c r="J178" s="107">
        <v>0</v>
      </c>
      <c r="K178" s="157">
        <f t="shared" si="143"/>
        <v>0</v>
      </c>
    </row>
    <row r="179" spans="1:11" s="107" customFormat="1" x14ac:dyDescent="0.3">
      <c r="A179" s="157" t="str">
        <f t="shared" si="142"/>
        <v>DerehamBedsit</v>
      </c>
      <c r="B179" s="157" t="s">
        <v>123</v>
      </c>
      <c r="C179" s="186" t="s">
        <v>70</v>
      </c>
      <c r="D179" s="107">
        <v>0</v>
      </c>
      <c r="E179" s="107">
        <v>12</v>
      </c>
      <c r="F179" s="107">
        <v>0</v>
      </c>
      <c r="G179" s="107">
        <v>0</v>
      </c>
      <c r="H179" s="107">
        <v>0</v>
      </c>
      <c r="I179" s="107">
        <v>0</v>
      </c>
      <c r="J179" s="107">
        <v>0</v>
      </c>
      <c r="K179" s="157">
        <f t="shared" si="143"/>
        <v>12</v>
      </c>
    </row>
    <row r="180" spans="1:11" s="107" customFormat="1" x14ac:dyDescent="0.3">
      <c r="A180" s="157" t="str">
        <f t="shared" si="142"/>
        <v>DerehamBungalow</v>
      </c>
      <c r="B180" s="157" t="s">
        <v>123</v>
      </c>
      <c r="C180" s="187" t="s">
        <v>555</v>
      </c>
      <c r="D180" s="107">
        <v>0</v>
      </c>
      <c r="E180" s="107">
        <v>21</v>
      </c>
      <c r="F180" s="107">
        <v>153</v>
      </c>
      <c r="G180" s="107">
        <v>7</v>
      </c>
      <c r="H180" s="107">
        <v>0</v>
      </c>
      <c r="I180" s="107">
        <v>0</v>
      </c>
      <c r="J180" s="107">
        <v>0</v>
      </c>
      <c r="K180" s="157">
        <f t="shared" si="143"/>
        <v>181</v>
      </c>
    </row>
    <row r="181" spans="1:11" s="107" customFormat="1" x14ac:dyDescent="0.3">
      <c r="A181" s="157" t="str">
        <f t="shared" si="142"/>
        <v>DerehamFlat</v>
      </c>
      <c r="B181" s="157" t="s">
        <v>123</v>
      </c>
      <c r="C181" s="187" t="s">
        <v>33</v>
      </c>
      <c r="D181" s="107">
        <v>1</v>
      </c>
      <c r="E181" s="107">
        <v>296</v>
      </c>
      <c r="F181" s="107">
        <v>75</v>
      </c>
      <c r="G181" s="107">
        <v>1</v>
      </c>
      <c r="H181" s="107">
        <v>0</v>
      </c>
      <c r="I181" s="107">
        <v>0</v>
      </c>
      <c r="J181" s="107">
        <v>0</v>
      </c>
      <c r="K181" s="157">
        <f t="shared" si="143"/>
        <v>373</v>
      </c>
    </row>
    <row r="182" spans="1:11" s="107" customFormat="1" x14ac:dyDescent="0.3">
      <c r="A182" s="157" t="str">
        <f t="shared" si="142"/>
        <v>DerehamHouse</v>
      </c>
      <c r="B182" s="157" t="s">
        <v>123</v>
      </c>
      <c r="C182" s="187" t="s">
        <v>556</v>
      </c>
      <c r="D182" s="107">
        <v>0</v>
      </c>
      <c r="E182" s="107">
        <v>0</v>
      </c>
      <c r="F182" s="107">
        <v>182</v>
      </c>
      <c r="G182" s="107">
        <v>384</v>
      </c>
      <c r="H182" s="107">
        <v>25</v>
      </c>
      <c r="I182" s="107">
        <v>2</v>
      </c>
      <c r="J182" s="107">
        <v>3</v>
      </c>
      <c r="K182" s="157">
        <f t="shared" si="143"/>
        <v>596</v>
      </c>
    </row>
    <row r="183" spans="1:11" s="107" customFormat="1" x14ac:dyDescent="0.3">
      <c r="A183" s="157" t="str">
        <f t="shared" si="142"/>
        <v>DerehamMaisonette</v>
      </c>
      <c r="B183" s="157" t="s">
        <v>123</v>
      </c>
      <c r="C183" s="188" t="s">
        <v>557</v>
      </c>
      <c r="D183" s="107">
        <v>0</v>
      </c>
      <c r="E183" s="107">
        <v>0</v>
      </c>
      <c r="F183" s="107">
        <v>9</v>
      </c>
      <c r="G183" s="107">
        <v>19</v>
      </c>
      <c r="H183" s="107">
        <v>0</v>
      </c>
      <c r="I183" s="107">
        <v>0</v>
      </c>
      <c r="J183" s="107">
        <v>0</v>
      </c>
      <c r="K183" s="157">
        <f t="shared" si="143"/>
        <v>28</v>
      </c>
    </row>
    <row r="184" spans="1:11" s="107" customFormat="1" x14ac:dyDescent="0.3">
      <c r="A184" s="157" t="str">
        <f t="shared" si="142"/>
        <v>DerehamGeneral needs</v>
      </c>
      <c r="B184" s="157" t="s">
        <v>123</v>
      </c>
      <c r="C184" s="188" t="s">
        <v>67</v>
      </c>
      <c r="D184" s="157">
        <f t="shared" ref="D184" si="178">SUM(D179:D183)</f>
        <v>1</v>
      </c>
      <c r="E184" s="157">
        <f t="shared" ref="E184" si="179">SUM(E179:E183)</f>
        <v>329</v>
      </c>
      <c r="F184" s="157">
        <f t="shared" ref="F184" si="180">SUM(F179:F183)</f>
        <v>419</v>
      </c>
      <c r="G184" s="157">
        <f t="shared" ref="G184" si="181">SUM(G179:G183)</f>
        <v>411</v>
      </c>
      <c r="H184" s="157">
        <f t="shared" ref="H184" si="182">SUM(H179:H183)</f>
        <v>25</v>
      </c>
      <c r="I184" s="157">
        <f t="shared" ref="I184" si="183">SUM(I179:I183)</f>
        <v>2</v>
      </c>
      <c r="J184" s="157">
        <f t="shared" ref="J184" si="184">SUM(J179:J183)</f>
        <v>3</v>
      </c>
      <c r="K184" s="157">
        <f t="shared" ref="K184" si="185">SUM(K179:K183)</f>
        <v>1190</v>
      </c>
    </row>
    <row r="185" spans="1:11" s="107" customFormat="1" x14ac:dyDescent="0.3">
      <c r="A185" s="157" t="str">
        <f t="shared" si="142"/>
        <v>DerehamSheltered</v>
      </c>
      <c r="B185" s="157" t="s">
        <v>123</v>
      </c>
      <c r="C185" s="188" t="s">
        <v>46</v>
      </c>
      <c r="D185" s="107">
        <v>0</v>
      </c>
      <c r="E185" s="107">
        <v>54</v>
      </c>
      <c r="F185" s="107">
        <v>4</v>
      </c>
      <c r="G185" s="107">
        <v>2</v>
      </c>
      <c r="H185" s="107">
        <v>0</v>
      </c>
      <c r="I185" s="107">
        <v>0</v>
      </c>
      <c r="J185" s="107">
        <v>0</v>
      </c>
      <c r="K185" s="157">
        <f t="shared" si="143"/>
        <v>60</v>
      </c>
    </row>
    <row r="186" spans="1:11" s="107" customFormat="1" x14ac:dyDescent="0.3">
      <c r="A186" s="157" t="str">
        <f t="shared" si="142"/>
        <v>DerehamShared ownership</v>
      </c>
      <c r="B186" s="157" t="s">
        <v>123</v>
      </c>
      <c r="C186" s="189" t="s">
        <v>24</v>
      </c>
      <c r="E186" s="107">
        <v>12</v>
      </c>
      <c r="F186" s="107">
        <v>13</v>
      </c>
      <c r="G186" s="107">
        <v>5</v>
      </c>
      <c r="H186" s="107">
        <v>0</v>
      </c>
      <c r="I186" s="107">
        <v>0</v>
      </c>
      <c r="J186" s="107">
        <v>0</v>
      </c>
      <c r="K186" s="157">
        <f t="shared" si="143"/>
        <v>30</v>
      </c>
    </row>
    <row r="187" spans="1:11" s="107" customFormat="1" x14ac:dyDescent="0.3">
      <c r="A187" s="157" t="str">
        <f t="shared" si="142"/>
        <v>HarlingBedsit</v>
      </c>
      <c r="B187" s="157" t="s">
        <v>159</v>
      </c>
      <c r="C187" s="186" t="s">
        <v>70</v>
      </c>
      <c r="D187" s="107">
        <v>0</v>
      </c>
      <c r="E187" s="107">
        <v>1</v>
      </c>
      <c r="F187" s="107">
        <v>0</v>
      </c>
      <c r="G187" s="107">
        <v>0</v>
      </c>
      <c r="H187" s="107">
        <v>0</v>
      </c>
      <c r="I187" s="107">
        <v>0</v>
      </c>
      <c r="J187" s="107">
        <v>0</v>
      </c>
      <c r="K187" s="157">
        <f t="shared" si="143"/>
        <v>1</v>
      </c>
    </row>
    <row r="188" spans="1:11" s="107" customFormat="1" x14ac:dyDescent="0.3">
      <c r="A188" s="157" t="str">
        <f t="shared" si="142"/>
        <v>HarlingBungalow</v>
      </c>
      <c r="B188" s="157" t="s">
        <v>159</v>
      </c>
      <c r="C188" s="187" t="s">
        <v>555</v>
      </c>
      <c r="D188" s="107">
        <v>0</v>
      </c>
      <c r="E188" s="107">
        <v>32</v>
      </c>
      <c r="F188" s="107">
        <v>39</v>
      </c>
      <c r="G188" s="107">
        <v>0</v>
      </c>
      <c r="H188" s="107">
        <v>0</v>
      </c>
      <c r="I188" s="107">
        <v>0</v>
      </c>
      <c r="J188" s="107">
        <v>0</v>
      </c>
      <c r="K188" s="157">
        <f t="shared" si="143"/>
        <v>71</v>
      </c>
    </row>
    <row r="189" spans="1:11" s="107" customFormat="1" x14ac:dyDescent="0.3">
      <c r="A189" s="157" t="str">
        <f t="shared" si="142"/>
        <v>HarlingFlat</v>
      </c>
      <c r="B189" s="157" t="s">
        <v>159</v>
      </c>
      <c r="C189" s="187" t="s">
        <v>33</v>
      </c>
      <c r="D189" s="107">
        <v>0</v>
      </c>
      <c r="E189" s="107">
        <v>3</v>
      </c>
      <c r="F189" s="107">
        <v>2</v>
      </c>
      <c r="G189" s="107">
        <v>0</v>
      </c>
      <c r="H189" s="107">
        <v>0</v>
      </c>
      <c r="I189" s="107">
        <v>0</v>
      </c>
      <c r="J189" s="107">
        <v>0</v>
      </c>
      <c r="K189" s="157">
        <f t="shared" si="143"/>
        <v>5</v>
      </c>
    </row>
    <row r="190" spans="1:11" s="107" customFormat="1" x14ac:dyDescent="0.3">
      <c r="A190" s="157" t="str">
        <f t="shared" si="142"/>
        <v>HarlingHouse</v>
      </c>
      <c r="B190" s="157" t="s">
        <v>159</v>
      </c>
      <c r="C190" s="187" t="s">
        <v>556</v>
      </c>
      <c r="D190" s="107">
        <v>0</v>
      </c>
      <c r="E190" s="107">
        <v>1</v>
      </c>
      <c r="F190" s="107">
        <v>15</v>
      </c>
      <c r="G190" s="107">
        <v>33</v>
      </c>
      <c r="H190" s="107">
        <v>2</v>
      </c>
      <c r="I190" s="107">
        <v>0</v>
      </c>
      <c r="J190" s="107">
        <v>0</v>
      </c>
      <c r="K190" s="157">
        <f t="shared" si="143"/>
        <v>51</v>
      </c>
    </row>
    <row r="191" spans="1:11" s="107" customFormat="1" x14ac:dyDescent="0.3">
      <c r="A191" s="157" t="str">
        <f t="shared" si="142"/>
        <v>HarlingMaisonette</v>
      </c>
      <c r="B191" s="157" t="s">
        <v>159</v>
      </c>
      <c r="C191" s="188" t="s">
        <v>557</v>
      </c>
      <c r="D191" s="107">
        <v>0</v>
      </c>
      <c r="E191" s="107">
        <v>0</v>
      </c>
      <c r="F191" s="107">
        <v>0</v>
      </c>
      <c r="G191" s="107">
        <v>0</v>
      </c>
      <c r="H191" s="107">
        <v>0</v>
      </c>
      <c r="I191" s="107">
        <v>0</v>
      </c>
      <c r="J191" s="107">
        <v>0</v>
      </c>
      <c r="K191" s="157">
        <f t="shared" si="143"/>
        <v>0</v>
      </c>
    </row>
    <row r="192" spans="1:11" s="107" customFormat="1" x14ac:dyDescent="0.3">
      <c r="A192" s="157" t="str">
        <f t="shared" ref="A192" si="186">B192&amp;C192</f>
        <v>HarlingGeneral needs</v>
      </c>
      <c r="B192" s="157" t="s">
        <v>159</v>
      </c>
      <c r="C192" s="188" t="s">
        <v>67</v>
      </c>
      <c r="D192" s="157">
        <f t="shared" ref="D192" si="187">SUM(D187:D191)</f>
        <v>0</v>
      </c>
      <c r="E192" s="157">
        <f t="shared" ref="E192" si="188">SUM(E187:E191)</f>
        <v>37</v>
      </c>
      <c r="F192" s="157">
        <f t="shared" ref="F192" si="189">SUM(F187:F191)</f>
        <v>56</v>
      </c>
      <c r="G192" s="157">
        <f t="shared" ref="G192" si="190">SUM(G187:G191)</f>
        <v>33</v>
      </c>
      <c r="H192" s="157">
        <f t="shared" ref="H192" si="191">SUM(H187:H191)</f>
        <v>2</v>
      </c>
      <c r="I192" s="157">
        <f t="shared" ref="I192" si="192">SUM(I187:I191)</f>
        <v>0</v>
      </c>
      <c r="J192" s="157">
        <f t="shared" ref="J192" si="193">SUM(J187:J191)</f>
        <v>0</v>
      </c>
      <c r="K192" s="157">
        <f t="shared" ref="K192" si="194">SUM(K187:K191)</f>
        <v>128</v>
      </c>
    </row>
    <row r="193" spans="1:11" s="107" customFormat="1" x14ac:dyDescent="0.3">
      <c r="A193" s="157" t="str">
        <f t="shared" si="142"/>
        <v>HarlingSheltered</v>
      </c>
      <c r="B193" s="157" t="s">
        <v>159</v>
      </c>
      <c r="C193" s="188" t="s">
        <v>46</v>
      </c>
      <c r="D193" s="107">
        <v>0</v>
      </c>
      <c r="E193" s="107">
        <v>0</v>
      </c>
      <c r="F193" s="107">
        <v>8</v>
      </c>
      <c r="G193" s="107">
        <v>2</v>
      </c>
      <c r="H193" s="107">
        <v>0</v>
      </c>
      <c r="I193" s="107">
        <v>0</v>
      </c>
      <c r="J193" s="107">
        <v>0</v>
      </c>
      <c r="K193" s="157">
        <f t="shared" si="143"/>
        <v>10</v>
      </c>
    </row>
    <row r="194" spans="1:11" s="107" customFormat="1" x14ac:dyDescent="0.3">
      <c r="A194" s="157" t="str">
        <f t="shared" si="142"/>
        <v>HarlingShared ownership</v>
      </c>
      <c r="B194" s="157" t="s">
        <v>159</v>
      </c>
      <c r="C194" s="189" t="s">
        <v>24</v>
      </c>
      <c r="D194" s="107">
        <v>0</v>
      </c>
      <c r="E194" s="107">
        <v>0</v>
      </c>
      <c r="F194" s="107">
        <v>2</v>
      </c>
      <c r="G194" s="107">
        <v>2</v>
      </c>
      <c r="H194" s="107">
        <v>0</v>
      </c>
      <c r="I194" s="107">
        <v>0</v>
      </c>
      <c r="J194" s="107">
        <v>0</v>
      </c>
      <c r="K194" s="157">
        <f t="shared" si="143"/>
        <v>4</v>
      </c>
    </row>
    <row r="195" spans="1:11" s="107" customFormat="1" x14ac:dyDescent="0.3">
      <c r="A195" s="157" t="str">
        <f t="shared" si="142"/>
        <v>East TuddenhamBedsit</v>
      </c>
      <c r="B195" s="157" t="s">
        <v>127</v>
      </c>
      <c r="C195" s="186" t="s">
        <v>70</v>
      </c>
      <c r="D195" s="107">
        <v>0</v>
      </c>
      <c r="E195" s="107">
        <v>0</v>
      </c>
      <c r="F195" s="107">
        <v>0</v>
      </c>
      <c r="G195" s="107">
        <v>0</v>
      </c>
      <c r="H195" s="107">
        <v>0</v>
      </c>
      <c r="I195" s="107">
        <v>0</v>
      </c>
      <c r="J195" s="107">
        <v>0</v>
      </c>
      <c r="K195" s="157">
        <f t="shared" si="143"/>
        <v>0</v>
      </c>
    </row>
    <row r="196" spans="1:11" s="107" customFormat="1" x14ac:dyDescent="0.3">
      <c r="A196" s="157" t="str">
        <f t="shared" si="142"/>
        <v>East TuddenhamBungalow</v>
      </c>
      <c r="B196" s="157" t="s">
        <v>127</v>
      </c>
      <c r="C196" s="187" t="s">
        <v>555</v>
      </c>
      <c r="D196" s="107">
        <v>0</v>
      </c>
      <c r="E196" s="107">
        <v>0</v>
      </c>
      <c r="F196" s="107">
        <v>8</v>
      </c>
      <c r="G196" s="107">
        <v>0</v>
      </c>
      <c r="H196" s="107">
        <v>0</v>
      </c>
      <c r="I196" s="107">
        <v>0</v>
      </c>
      <c r="J196" s="107">
        <v>0</v>
      </c>
      <c r="K196" s="157">
        <f t="shared" si="143"/>
        <v>8</v>
      </c>
    </row>
    <row r="197" spans="1:11" s="107" customFormat="1" x14ac:dyDescent="0.3">
      <c r="A197" s="157" t="str">
        <f t="shared" si="142"/>
        <v>East TuddenhamFlat</v>
      </c>
      <c r="B197" s="157" t="s">
        <v>127</v>
      </c>
      <c r="C197" s="187" t="s">
        <v>33</v>
      </c>
      <c r="D197" s="107">
        <v>0</v>
      </c>
      <c r="E197" s="107">
        <v>0</v>
      </c>
      <c r="F197" s="107">
        <v>0</v>
      </c>
      <c r="G197" s="107">
        <v>0</v>
      </c>
      <c r="H197" s="107">
        <v>0</v>
      </c>
      <c r="I197" s="107">
        <v>0</v>
      </c>
      <c r="J197" s="107">
        <v>0</v>
      </c>
      <c r="K197" s="157">
        <f t="shared" si="143"/>
        <v>0</v>
      </c>
    </row>
    <row r="198" spans="1:11" s="107" customFormat="1" x14ac:dyDescent="0.3">
      <c r="A198" s="157" t="str">
        <f t="shared" si="142"/>
        <v>East TuddenhamHouse</v>
      </c>
      <c r="B198" s="157" t="s">
        <v>127</v>
      </c>
      <c r="C198" s="187" t="s">
        <v>556</v>
      </c>
      <c r="D198" s="107">
        <v>0</v>
      </c>
      <c r="E198" s="107">
        <v>0</v>
      </c>
      <c r="F198" s="107">
        <v>7</v>
      </c>
      <c r="G198" s="107">
        <v>8</v>
      </c>
      <c r="H198" s="107">
        <v>0</v>
      </c>
      <c r="I198" s="107">
        <v>0</v>
      </c>
      <c r="J198" s="107">
        <v>0</v>
      </c>
      <c r="K198" s="157">
        <f t="shared" si="143"/>
        <v>15</v>
      </c>
    </row>
    <row r="199" spans="1:11" s="107" customFormat="1" x14ac:dyDescent="0.3">
      <c r="A199" s="157" t="str">
        <f t="shared" si="142"/>
        <v>East TuddenhamMaisonette</v>
      </c>
      <c r="B199" s="157" t="s">
        <v>127</v>
      </c>
      <c r="C199" s="188" t="s">
        <v>557</v>
      </c>
      <c r="D199" s="107">
        <v>0</v>
      </c>
      <c r="E199" s="107">
        <v>0</v>
      </c>
      <c r="F199" s="107">
        <v>0</v>
      </c>
      <c r="G199" s="107">
        <v>0</v>
      </c>
      <c r="H199" s="107">
        <v>0</v>
      </c>
      <c r="I199" s="107">
        <v>0</v>
      </c>
      <c r="J199" s="107">
        <v>0</v>
      </c>
      <c r="K199" s="157">
        <f t="shared" si="143"/>
        <v>0</v>
      </c>
    </row>
    <row r="200" spans="1:11" s="107" customFormat="1" x14ac:dyDescent="0.3">
      <c r="A200" s="157" t="str">
        <f t="shared" si="142"/>
        <v>East TuddenhamGeneral needs</v>
      </c>
      <c r="B200" s="157" t="s">
        <v>127</v>
      </c>
      <c r="C200" s="188" t="s">
        <v>67</v>
      </c>
      <c r="D200" s="157">
        <f t="shared" ref="D200" si="195">SUM(D195:D199)</f>
        <v>0</v>
      </c>
      <c r="E200" s="157">
        <f t="shared" ref="E200" si="196">SUM(E195:E199)</f>
        <v>0</v>
      </c>
      <c r="F200" s="157">
        <f t="shared" ref="F200" si="197">SUM(F195:F199)</f>
        <v>15</v>
      </c>
      <c r="G200" s="157">
        <f t="shared" ref="G200" si="198">SUM(G195:G199)</f>
        <v>8</v>
      </c>
      <c r="H200" s="157">
        <f t="shared" ref="H200" si="199">SUM(H195:H199)</f>
        <v>0</v>
      </c>
      <c r="I200" s="157">
        <f t="shared" ref="I200" si="200">SUM(I195:I199)</f>
        <v>0</v>
      </c>
      <c r="J200" s="157">
        <f t="shared" ref="J200" si="201">SUM(J195:J199)</f>
        <v>0</v>
      </c>
      <c r="K200" s="157">
        <f t="shared" ref="K200" si="202">SUM(K195:K199)</f>
        <v>23</v>
      </c>
    </row>
    <row r="201" spans="1:11" s="107" customFormat="1" x14ac:dyDescent="0.3">
      <c r="A201" s="157" t="str">
        <f t="shared" si="142"/>
        <v>East TuddenhamSheltered</v>
      </c>
      <c r="B201" s="157" t="s">
        <v>127</v>
      </c>
      <c r="C201" s="188" t="s">
        <v>46</v>
      </c>
      <c r="D201" s="107">
        <v>0</v>
      </c>
      <c r="E201" s="107">
        <v>0</v>
      </c>
      <c r="F201" s="107">
        <v>0</v>
      </c>
      <c r="G201" s="107">
        <v>0</v>
      </c>
      <c r="H201" s="107">
        <v>0</v>
      </c>
      <c r="I201" s="107">
        <v>0</v>
      </c>
      <c r="J201" s="107">
        <v>0</v>
      </c>
      <c r="K201" s="157">
        <f t="shared" si="143"/>
        <v>0</v>
      </c>
    </row>
    <row r="202" spans="1:11" s="107" customFormat="1" x14ac:dyDescent="0.3">
      <c r="A202" s="157" t="str">
        <f t="shared" si="142"/>
        <v>East TuddenhamShared ownership</v>
      </c>
      <c r="B202" s="157" t="s">
        <v>127</v>
      </c>
      <c r="C202" s="189" t="s">
        <v>24</v>
      </c>
      <c r="D202" s="107">
        <v>0</v>
      </c>
      <c r="E202" s="107">
        <v>0</v>
      </c>
      <c r="F202" s="107">
        <v>0</v>
      </c>
      <c r="G202" s="107">
        <v>0</v>
      </c>
      <c r="H202" s="107">
        <v>0</v>
      </c>
      <c r="I202" s="107">
        <v>0</v>
      </c>
      <c r="J202" s="107">
        <v>0</v>
      </c>
      <c r="K202" s="157">
        <f t="shared" si="143"/>
        <v>0</v>
      </c>
    </row>
    <row r="203" spans="1:11" s="107" customFormat="1" x14ac:dyDescent="0.3">
      <c r="A203" s="157" t="str">
        <f t="shared" si="142"/>
        <v>ElsingBedsit</v>
      </c>
      <c r="B203" s="157" t="s">
        <v>129</v>
      </c>
      <c r="C203" s="186" t="s">
        <v>70</v>
      </c>
      <c r="D203" s="107">
        <v>0</v>
      </c>
      <c r="E203" s="107">
        <v>0</v>
      </c>
      <c r="F203" s="107">
        <v>0</v>
      </c>
      <c r="G203" s="107">
        <v>0</v>
      </c>
      <c r="H203" s="107">
        <v>0</v>
      </c>
      <c r="I203" s="107">
        <v>0</v>
      </c>
      <c r="J203" s="107">
        <v>0</v>
      </c>
      <c r="K203" s="157">
        <f t="shared" si="143"/>
        <v>0</v>
      </c>
    </row>
    <row r="204" spans="1:11" s="107" customFormat="1" x14ac:dyDescent="0.3">
      <c r="A204" s="157" t="str">
        <f t="shared" si="142"/>
        <v>ElsingBungalow</v>
      </c>
      <c r="B204" s="157" t="s">
        <v>129</v>
      </c>
      <c r="C204" s="187" t="s">
        <v>555</v>
      </c>
      <c r="D204" s="107">
        <v>0</v>
      </c>
      <c r="E204" s="107">
        <v>0</v>
      </c>
      <c r="F204" s="107">
        <v>2</v>
      </c>
      <c r="G204" s="107">
        <v>0</v>
      </c>
      <c r="H204" s="107">
        <v>0</v>
      </c>
      <c r="I204" s="107">
        <v>0</v>
      </c>
      <c r="J204" s="107">
        <v>0</v>
      </c>
      <c r="K204" s="157">
        <f t="shared" si="143"/>
        <v>2</v>
      </c>
    </row>
    <row r="205" spans="1:11" s="107" customFormat="1" x14ac:dyDescent="0.3">
      <c r="A205" s="157" t="str">
        <f t="shared" si="142"/>
        <v>ElsingFlat</v>
      </c>
      <c r="B205" s="157" t="s">
        <v>129</v>
      </c>
      <c r="C205" s="187" t="s">
        <v>33</v>
      </c>
      <c r="D205" s="107">
        <v>0</v>
      </c>
      <c r="E205" s="107">
        <v>0</v>
      </c>
      <c r="F205" s="107">
        <v>0</v>
      </c>
      <c r="G205" s="107">
        <v>0</v>
      </c>
      <c r="H205" s="107">
        <v>0</v>
      </c>
      <c r="I205" s="107">
        <v>0</v>
      </c>
      <c r="J205" s="107">
        <v>0</v>
      </c>
      <c r="K205" s="157">
        <f t="shared" si="143"/>
        <v>0</v>
      </c>
    </row>
    <row r="206" spans="1:11" s="107" customFormat="1" x14ac:dyDescent="0.3">
      <c r="A206" s="157" t="str">
        <f t="shared" si="142"/>
        <v>ElsingHouse</v>
      </c>
      <c r="B206" s="157" t="s">
        <v>129</v>
      </c>
      <c r="C206" s="187" t="s">
        <v>556</v>
      </c>
      <c r="D206" s="107">
        <v>0</v>
      </c>
      <c r="E206" s="107">
        <v>0</v>
      </c>
      <c r="F206" s="107">
        <v>0</v>
      </c>
      <c r="G206" s="107">
        <v>3</v>
      </c>
      <c r="H206" s="107">
        <v>0</v>
      </c>
      <c r="I206" s="107">
        <v>0</v>
      </c>
      <c r="J206" s="107">
        <v>0</v>
      </c>
      <c r="K206" s="157">
        <f t="shared" si="143"/>
        <v>3</v>
      </c>
    </row>
    <row r="207" spans="1:11" s="107" customFormat="1" x14ac:dyDescent="0.3">
      <c r="A207" s="157" t="str">
        <f>B207&amp;C207</f>
        <v>ElsingMaisonette</v>
      </c>
      <c r="B207" s="157" t="s">
        <v>129</v>
      </c>
      <c r="C207" s="188" t="s">
        <v>557</v>
      </c>
      <c r="D207" s="107">
        <v>0</v>
      </c>
      <c r="E207" s="107">
        <v>0</v>
      </c>
      <c r="F207" s="107">
        <v>0</v>
      </c>
      <c r="G207" s="107">
        <v>0</v>
      </c>
      <c r="H207" s="107">
        <v>0</v>
      </c>
      <c r="I207" s="107">
        <v>0</v>
      </c>
      <c r="J207" s="107">
        <v>0</v>
      </c>
      <c r="K207" s="157">
        <f t="shared" si="143"/>
        <v>0</v>
      </c>
    </row>
    <row r="208" spans="1:11" s="107" customFormat="1" x14ac:dyDescent="0.3">
      <c r="A208" s="157" t="str">
        <f>B208&amp;C208</f>
        <v>ElsingGeneral needs</v>
      </c>
      <c r="B208" s="157" t="s">
        <v>129</v>
      </c>
      <c r="C208" s="188" t="s">
        <v>67</v>
      </c>
      <c r="D208" s="157">
        <f t="shared" ref="D208" si="203">SUM(D203:D207)</f>
        <v>0</v>
      </c>
      <c r="E208" s="157">
        <f t="shared" ref="E208" si="204">SUM(E203:E207)</f>
        <v>0</v>
      </c>
      <c r="F208" s="157">
        <f t="shared" ref="F208" si="205">SUM(F203:F207)</f>
        <v>2</v>
      </c>
      <c r="G208" s="157">
        <f t="shared" ref="G208" si="206">SUM(G203:G207)</f>
        <v>3</v>
      </c>
      <c r="H208" s="157">
        <f t="shared" ref="H208" si="207">SUM(H203:H207)</f>
        <v>0</v>
      </c>
      <c r="I208" s="157">
        <f t="shared" ref="I208" si="208">SUM(I203:I207)</f>
        <v>0</v>
      </c>
      <c r="J208" s="157">
        <f t="shared" ref="J208" si="209">SUM(J203:J207)</f>
        <v>0</v>
      </c>
      <c r="K208" s="157">
        <f t="shared" ref="K208" si="210">SUM(K203:K207)</f>
        <v>5</v>
      </c>
    </row>
    <row r="209" spans="1:11" s="107" customFormat="1" x14ac:dyDescent="0.3">
      <c r="A209" s="157" t="str">
        <f t="shared" si="142"/>
        <v>ElsingSheltered</v>
      </c>
      <c r="B209" s="157" t="s">
        <v>129</v>
      </c>
      <c r="C209" s="188" t="s">
        <v>46</v>
      </c>
      <c r="D209" s="107">
        <v>0</v>
      </c>
      <c r="E209" s="107">
        <v>0</v>
      </c>
      <c r="F209" s="107">
        <v>0</v>
      </c>
      <c r="G209" s="107">
        <v>0</v>
      </c>
      <c r="H209" s="107">
        <v>0</v>
      </c>
      <c r="I209" s="107">
        <v>0</v>
      </c>
      <c r="J209" s="107">
        <v>0</v>
      </c>
      <c r="K209" s="157">
        <f t="shared" si="143"/>
        <v>0</v>
      </c>
    </row>
    <row r="210" spans="1:11" s="107" customFormat="1" x14ac:dyDescent="0.3">
      <c r="A210" s="157" t="str">
        <f t="shared" si="142"/>
        <v>ElsingShared ownership</v>
      </c>
      <c r="B210" s="157" t="s">
        <v>129</v>
      </c>
      <c r="C210" s="189" t="s">
        <v>24</v>
      </c>
      <c r="D210" s="107">
        <v>0</v>
      </c>
      <c r="E210" s="107">
        <v>0</v>
      </c>
      <c r="F210" s="107">
        <v>0</v>
      </c>
      <c r="G210" s="107">
        <v>0</v>
      </c>
      <c r="H210" s="107">
        <v>0</v>
      </c>
      <c r="I210" s="107">
        <v>0</v>
      </c>
      <c r="J210" s="107">
        <v>0</v>
      </c>
      <c r="K210" s="157">
        <f t="shared" si="143"/>
        <v>0</v>
      </c>
    </row>
    <row r="211" spans="1:11" s="107" customFormat="1" x14ac:dyDescent="0.3">
      <c r="A211" s="157" t="str">
        <f t="shared" si="142"/>
        <v>FouldenBedsit</v>
      </c>
      <c r="B211" s="157" t="s">
        <v>131</v>
      </c>
      <c r="C211" s="186" t="s">
        <v>70</v>
      </c>
      <c r="D211" s="107">
        <v>0</v>
      </c>
      <c r="E211" s="107">
        <v>0</v>
      </c>
      <c r="F211" s="107">
        <v>0</v>
      </c>
      <c r="G211" s="107">
        <v>0</v>
      </c>
      <c r="H211" s="107">
        <v>0</v>
      </c>
      <c r="I211" s="107">
        <v>0</v>
      </c>
      <c r="J211" s="107">
        <v>0</v>
      </c>
      <c r="K211" s="157">
        <f t="shared" si="143"/>
        <v>0</v>
      </c>
    </row>
    <row r="212" spans="1:11" s="107" customFormat="1" x14ac:dyDescent="0.3">
      <c r="A212" s="157" t="str">
        <f t="shared" si="142"/>
        <v>FouldenBungalow</v>
      </c>
      <c r="B212" s="157" t="s">
        <v>131</v>
      </c>
      <c r="C212" s="187" t="s">
        <v>555</v>
      </c>
      <c r="D212" s="107">
        <v>0</v>
      </c>
      <c r="E212" s="107">
        <v>0</v>
      </c>
      <c r="F212" s="107">
        <v>8</v>
      </c>
      <c r="G212" s="107">
        <v>0</v>
      </c>
      <c r="H212" s="107">
        <v>0</v>
      </c>
      <c r="I212" s="107">
        <v>0</v>
      </c>
      <c r="J212" s="107">
        <v>0</v>
      </c>
      <c r="K212" s="157">
        <f t="shared" si="143"/>
        <v>8</v>
      </c>
    </row>
    <row r="213" spans="1:11" s="107" customFormat="1" x14ac:dyDescent="0.3">
      <c r="A213" s="157" t="str">
        <f t="shared" si="142"/>
        <v>FouldenFlat</v>
      </c>
      <c r="B213" s="157" t="s">
        <v>131</v>
      </c>
      <c r="C213" s="187" t="s">
        <v>33</v>
      </c>
      <c r="D213" s="107">
        <v>0</v>
      </c>
      <c r="E213" s="107">
        <v>0</v>
      </c>
      <c r="F213" s="107">
        <v>12</v>
      </c>
      <c r="G213" s="107">
        <v>0</v>
      </c>
      <c r="H213" s="107">
        <v>0</v>
      </c>
      <c r="I213" s="107">
        <v>0</v>
      </c>
      <c r="J213" s="107">
        <v>0</v>
      </c>
      <c r="K213" s="157">
        <f t="shared" si="143"/>
        <v>12</v>
      </c>
    </row>
    <row r="214" spans="1:11" s="107" customFormat="1" x14ac:dyDescent="0.3">
      <c r="A214" s="157" t="str">
        <f t="shared" si="142"/>
        <v>FouldenHouse</v>
      </c>
      <c r="B214" s="157" t="s">
        <v>131</v>
      </c>
      <c r="C214" s="187" t="s">
        <v>556</v>
      </c>
      <c r="D214" s="107">
        <v>0</v>
      </c>
      <c r="E214" s="107">
        <v>0</v>
      </c>
      <c r="F214" s="107">
        <v>4</v>
      </c>
      <c r="G214" s="107">
        <v>13</v>
      </c>
      <c r="H214" s="107">
        <v>0</v>
      </c>
      <c r="I214" s="107">
        <v>0</v>
      </c>
      <c r="J214" s="107">
        <v>0</v>
      </c>
      <c r="K214" s="157">
        <f t="shared" si="143"/>
        <v>17</v>
      </c>
    </row>
    <row r="215" spans="1:11" s="107" customFormat="1" x14ac:dyDescent="0.3">
      <c r="A215" s="157" t="str">
        <f t="shared" si="142"/>
        <v>FouldenMaisonette</v>
      </c>
      <c r="B215" s="157" t="s">
        <v>131</v>
      </c>
      <c r="C215" s="188" t="s">
        <v>557</v>
      </c>
      <c r="D215" s="107">
        <v>0</v>
      </c>
      <c r="E215" s="107">
        <v>0</v>
      </c>
      <c r="F215" s="107">
        <v>0</v>
      </c>
      <c r="G215" s="107">
        <v>0</v>
      </c>
      <c r="H215" s="107">
        <v>0</v>
      </c>
      <c r="I215" s="107">
        <v>0</v>
      </c>
      <c r="J215" s="107">
        <v>0</v>
      </c>
      <c r="K215" s="157">
        <f t="shared" si="143"/>
        <v>0</v>
      </c>
    </row>
    <row r="216" spans="1:11" s="107" customFormat="1" x14ac:dyDescent="0.3">
      <c r="A216" s="157" t="str">
        <f>B216&amp;C216</f>
        <v>FouldenGeneral needs</v>
      </c>
      <c r="B216" s="157" t="s">
        <v>131</v>
      </c>
      <c r="C216" s="188" t="s">
        <v>67</v>
      </c>
      <c r="D216" s="157">
        <f t="shared" ref="D216" si="211">SUM(D211:D215)</f>
        <v>0</v>
      </c>
      <c r="E216" s="157">
        <f t="shared" ref="E216" si="212">SUM(E211:E215)</f>
        <v>0</v>
      </c>
      <c r="F216" s="157">
        <f t="shared" ref="F216" si="213">SUM(F211:F215)</f>
        <v>24</v>
      </c>
      <c r="G216" s="157">
        <f t="shared" ref="G216" si="214">SUM(G211:G215)</f>
        <v>13</v>
      </c>
      <c r="H216" s="157">
        <f t="shared" ref="H216" si="215">SUM(H211:H215)</f>
        <v>0</v>
      </c>
      <c r="I216" s="157">
        <f t="shared" ref="I216" si="216">SUM(I211:I215)</f>
        <v>0</v>
      </c>
      <c r="J216" s="157">
        <f t="shared" ref="J216" si="217">SUM(J211:J215)</f>
        <v>0</v>
      </c>
      <c r="K216" s="157">
        <f t="shared" ref="K216" si="218">SUM(K211:K215)</f>
        <v>37</v>
      </c>
    </row>
    <row r="217" spans="1:11" s="107" customFormat="1" x14ac:dyDescent="0.3">
      <c r="A217" s="157" t="str">
        <f t="shared" si="142"/>
        <v>FouldenSheltered</v>
      </c>
      <c r="B217" s="157" t="s">
        <v>131</v>
      </c>
      <c r="C217" s="188" t="s">
        <v>46</v>
      </c>
      <c r="D217" s="107">
        <v>0</v>
      </c>
      <c r="E217" s="107">
        <v>0</v>
      </c>
      <c r="F217" s="107">
        <v>0</v>
      </c>
      <c r="G217" s="107">
        <v>0</v>
      </c>
      <c r="H217" s="107">
        <v>0</v>
      </c>
      <c r="I217" s="107">
        <v>0</v>
      </c>
      <c r="J217" s="107">
        <v>0</v>
      </c>
      <c r="K217" s="157">
        <f t="shared" si="143"/>
        <v>0</v>
      </c>
    </row>
    <row r="218" spans="1:11" s="107" customFormat="1" x14ac:dyDescent="0.3">
      <c r="A218" s="157" t="str">
        <f t="shared" si="142"/>
        <v>FouldenShared ownership</v>
      </c>
      <c r="B218" s="157" t="s">
        <v>131</v>
      </c>
      <c r="C218" s="189" t="s">
        <v>24</v>
      </c>
      <c r="D218" s="107">
        <v>0</v>
      </c>
      <c r="E218" s="107">
        <v>0</v>
      </c>
      <c r="F218" s="107">
        <v>0</v>
      </c>
      <c r="G218" s="107">
        <v>0</v>
      </c>
      <c r="H218" s="107">
        <v>0</v>
      </c>
      <c r="I218" s="107">
        <v>0</v>
      </c>
      <c r="J218" s="107">
        <v>0</v>
      </c>
      <c r="K218" s="157">
        <f t="shared" si="143"/>
        <v>0</v>
      </c>
    </row>
    <row r="219" spans="1:11" s="107" customFormat="1" x14ac:dyDescent="0.3">
      <c r="A219" s="157" t="str">
        <f t="shared" si="142"/>
        <v>FoxleyBedsit</v>
      </c>
      <c r="B219" s="157" t="s">
        <v>133</v>
      </c>
      <c r="C219" s="186" t="s">
        <v>70</v>
      </c>
      <c r="D219" s="107">
        <v>0</v>
      </c>
      <c r="E219" s="107">
        <v>0</v>
      </c>
      <c r="F219" s="107">
        <v>0</v>
      </c>
      <c r="G219" s="107">
        <v>0</v>
      </c>
      <c r="H219" s="107">
        <v>0</v>
      </c>
      <c r="I219" s="107">
        <v>0</v>
      </c>
      <c r="J219" s="107">
        <v>0</v>
      </c>
      <c r="K219" s="157">
        <f t="shared" si="143"/>
        <v>0</v>
      </c>
    </row>
    <row r="220" spans="1:11" s="107" customFormat="1" x14ac:dyDescent="0.3">
      <c r="A220" s="157" t="str">
        <f t="shared" si="142"/>
        <v>FoxleyBungalow</v>
      </c>
      <c r="B220" s="157" t="s">
        <v>133</v>
      </c>
      <c r="C220" s="187" t="s">
        <v>555</v>
      </c>
      <c r="D220" s="107">
        <v>0</v>
      </c>
      <c r="E220" s="107">
        <v>0</v>
      </c>
      <c r="F220" s="107">
        <v>0</v>
      </c>
      <c r="G220" s="107">
        <v>0</v>
      </c>
      <c r="H220" s="107">
        <v>0</v>
      </c>
      <c r="I220" s="107">
        <v>0</v>
      </c>
      <c r="J220" s="107">
        <v>0</v>
      </c>
      <c r="K220" s="157">
        <f t="shared" si="143"/>
        <v>0</v>
      </c>
    </row>
    <row r="221" spans="1:11" s="107" customFormat="1" x14ac:dyDescent="0.3">
      <c r="A221" s="157" t="str">
        <f t="shared" si="142"/>
        <v>FoxleyFlat</v>
      </c>
      <c r="B221" s="157" t="s">
        <v>133</v>
      </c>
      <c r="C221" s="187" t="s">
        <v>33</v>
      </c>
      <c r="D221" s="107">
        <v>0</v>
      </c>
      <c r="E221" s="107">
        <v>0</v>
      </c>
      <c r="F221" s="107">
        <v>0</v>
      </c>
      <c r="G221" s="107">
        <v>0</v>
      </c>
      <c r="H221" s="107">
        <v>0</v>
      </c>
      <c r="I221" s="107">
        <v>0</v>
      </c>
      <c r="J221" s="107">
        <v>0</v>
      </c>
      <c r="K221" s="157">
        <f t="shared" si="143"/>
        <v>0</v>
      </c>
    </row>
    <row r="222" spans="1:11" s="107" customFormat="1" x14ac:dyDescent="0.3">
      <c r="A222" s="157" t="str">
        <f t="shared" ref="A222:A294" si="219">B222&amp;C222</f>
        <v>FoxleyHouse</v>
      </c>
      <c r="B222" s="157" t="s">
        <v>133</v>
      </c>
      <c r="C222" s="187" t="s">
        <v>556</v>
      </c>
      <c r="D222" s="107">
        <v>0</v>
      </c>
      <c r="E222" s="107">
        <v>0</v>
      </c>
      <c r="F222" s="107">
        <v>0</v>
      </c>
      <c r="G222" s="107">
        <v>10</v>
      </c>
      <c r="H222" s="107">
        <v>0</v>
      </c>
      <c r="I222" s="107">
        <v>0</v>
      </c>
      <c r="J222" s="107">
        <v>0</v>
      </c>
      <c r="K222" s="157">
        <f t="shared" si="143"/>
        <v>10</v>
      </c>
    </row>
    <row r="223" spans="1:11" s="107" customFormat="1" x14ac:dyDescent="0.3">
      <c r="A223" s="157" t="str">
        <f t="shared" si="219"/>
        <v>FoxleyMaisonette</v>
      </c>
      <c r="B223" s="157" t="s">
        <v>133</v>
      </c>
      <c r="C223" s="188" t="s">
        <v>557</v>
      </c>
      <c r="D223" s="107">
        <v>0</v>
      </c>
      <c r="E223" s="107">
        <v>0</v>
      </c>
      <c r="F223" s="107">
        <v>0</v>
      </c>
      <c r="G223" s="107">
        <v>0</v>
      </c>
      <c r="H223" s="107">
        <v>0</v>
      </c>
      <c r="I223" s="107">
        <v>0</v>
      </c>
      <c r="J223" s="107">
        <v>0</v>
      </c>
      <c r="K223" s="157">
        <f t="shared" si="143"/>
        <v>0</v>
      </c>
    </row>
    <row r="224" spans="1:11" s="107" customFormat="1" x14ac:dyDescent="0.3">
      <c r="A224" s="157" t="str">
        <f>B224&amp;C224</f>
        <v>FoxleyGeneral needs</v>
      </c>
      <c r="B224" s="157" t="s">
        <v>133</v>
      </c>
      <c r="C224" s="188" t="s">
        <v>67</v>
      </c>
      <c r="D224" s="157">
        <f t="shared" ref="D224" si="220">SUM(D219:D223)</f>
        <v>0</v>
      </c>
      <c r="E224" s="157">
        <f t="shared" ref="E224" si="221">SUM(E219:E223)</f>
        <v>0</v>
      </c>
      <c r="F224" s="157">
        <f t="shared" ref="F224" si="222">SUM(F219:F223)</f>
        <v>0</v>
      </c>
      <c r="G224" s="157">
        <f t="shared" ref="G224" si="223">SUM(G219:G223)</f>
        <v>10</v>
      </c>
      <c r="H224" s="157">
        <f t="shared" ref="H224" si="224">SUM(H219:H223)</f>
        <v>0</v>
      </c>
      <c r="I224" s="157">
        <f t="shared" ref="I224" si="225">SUM(I219:I223)</f>
        <v>0</v>
      </c>
      <c r="J224" s="157">
        <f t="shared" ref="J224" si="226">SUM(J219:J223)</f>
        <v>0</v>
      </c>
      <c r="K224" s="157">
        <f t="shared" ref="K224" si="227">SUM(K219:K223)</f>
        <v>10</v>
      </c>
    </row>
    <row r="225" spans="1:11" s="107" customFormat="1" x14ac:dyDescent="0.3">
      <c r="A225" s="157" t="str">
        <f t="shared" si="219"/>
        <v>FoxleySheltered</v>
      </c>
      <c r="B225" s="157" t="s">
        <v>133</v>
      </c>
      <c r="C225" s="188" t="s">
        <v>46</v>
      </c>
      <c r="D225" s="107">
        <v>0</v>
      </c>
      <c r="E225" s="107">
        <v>0</v>
      </c>
      <c r="F225" s="107">
        <v>0</v>
      </c>
      <c r="G225" s="107">
        <v>0</v>
      </c>
      <c r="H225" s="107">
        <v>0</v>
      </c>
      <c r="I225" s="107">
        <v>0</v>
      </c>
      <c r="J225" s="107">
        <v>0</v>
      </c>
      <c r="K225" s="157">
        <f t="shared" ref="K225:K297" si="228">SUM(D225:J225)</f>
        <v>0</v>
      </c>
    </row>
    <row r="226" spans="1:11" s="107" customFormat="1" x14ac:dyDescent="0.3">
      <c r="A226" s="157" t="str">
        <f t="shared" si="219"/>
        <v>FoxleyShared ownership</v>
      </c>
      <c r="B226" s="157" t="s">
        <v>133</v>
      </c>
      <c r="C226" s="189" t="s">
        <v>24</v>
      </c>
      <c r="D226" s="107">
        <v>0</v>
      </c>
      <c r="E226" s="107">
        <v>0</v>
      </c>
      <c r="F226" s="107">
        <v>0</v>
      </c>
      <c r="G226" s="107">
        <v>0</v>
      </c>
      <c r="H226" s="107">
        <v>0</v>
      </c>
      <c r="I226" s="107">
        <v>0</v>
      </c>
      <c r="J226" s="107">
        <v>0</v>
      </c>
      <c r="K226" s="157">
        <f t="shared" si="228"/>
        <v>0</v>
      </c>
    </row>
    <row r="227" spans="1:11" s="107" customFormat="1" x14ac:dyDescent="0.3">
      <c r="A227" s="157" t="str">
        <f t="shared" si="219"/>
        <v>FranshamBedsit</v>
      </c>
      <c r="B227" s="157" t="s">
        <v>135</v>
      </c>
      <c r="C227" s="186" t="s">
        <v>70</v>
      </c>
      <c r="D227" s="107">
        <v>0</v>
      </c>
      <c r="E227" s="107">
        <v>0</v>
      </c>
      <c r="F227" s="107">
        <v>0</v>
      </c>
      <c r="G227" s="107">
        <v>0</v>
      </c>
      <c r="H227" s="107">
        <v>0</v>
      </c>
      <c r="I227" s="107">
        <v>0</v>
      </c>
      <c r="J227" s="107">
        <v>0</v>
      </c>
      <c r="K227" s="157">
        <f t="shared" si="228"/>
        <v>0</v>
      </c>
    </row>
    <row r="228" spans="1:11" s="107" customFormat="1" x14ac:dyDescent="0.3">
      <c r="A228" s="157" t="str">
        <f t="shared" si="219"/>
        <v>FranshamBungalow</v>
      </c>
      <c r="B228" s="157" t="s">
        <v>135</v>
      </c>
      <c r="C228" s="187" t="s">
        <v>555</v>
      </c>
      <c r="D228" s="107">
        <v>0</v>
      </c>
      <c r="E228" s="107">
        <v>1</v>
      </c>
      <c r="F228" s="107">
        <v>8</v>
      </c>
      <c r="G228" s="107">
        <v>0</v>
      </c>
      <c r="H228" s="107">
        <v>0</v>
      </c>
      <c r="I228" s="107">
        <v>0</v>
      </c>
      <c r="J228" s="107">
        <v>0</v>
      </c>
      <c r="K228" s="157">
        <f t="shared" si="228"/>
        <v>9</v>
      </c>
    </row>
    <row r="229" spans="1:11" s="107" customFormat="1" x14ac:dyDescent="0.3">
      <c r="A229" s="157" t="str">
        <f t="shared" si="219"/>
        <v>FranshamFlat</v>
      </c>
      <c r="B229" s="157" t="s">
        <v>135</v>
      </c>
      <c r="C229" s="187" t="s">
        <v>33</v>
      </c>
      <c r="D229" s="107">
        <v>0</v>
      </c>
      <c r="E229" s="107">
        <v>0</v>
      </c>
      <c r="F229" s="107">
        <v>0</v>
      </c>
      <c r="G229" s="107">
        <v>0</v>
      </c>
      <c r="H229" s="107">
        <v>0</v>
      </c>
      <c r="I229" s="107">
        <v>0</v>
      </c>
      <c r="J229" s="107">
        <v>0</v>
      </c>
      <c r="K229" s="157">
        <f t="shared" si="228"/>
        <v>0</v>
      </c>
    </row>
    <row r="230" spans="1:11" s="107" customFormat="1" x14ac:dyDescent="0.3">
      <c r="A230" s="157" t="str">
        <f t="shared" si="219"/>
        <v>FranshamHouse</v>
      </c>
      <c r="B230" s="157" t="s">
        <v>135</v>
      </c>
      <c r="C230" s="187" t="s">
        <v>556</v>
      </c>
      <c r="D230" s="107">
        <v>0</v>
      </c>
      <c r="E230" s="107">
        <v>0</v>
      </c>
      <c r="F230" s="107">
        <v>2</v>
      </c>
      <c r="G230" s="107">
        <v>15</v>
      </c>
      <c r="H230" s="107">
        <v>0</v>
      </c>
      <c r="I230" s="107">
        <v>0</v>
      </c>
      <c r="J230" s="107">
        <v>0</v>
      </c>
      <c r="K230" s="157">
        <f t="shared" si="228"/>
        <v>17</v>
      </c>
    </row>
    <row r="231" spans="1:11" s="107" customFormat="1" x14ac:dyDescent="0.3">
      <c r="A231" s="157" t="str">
        <f t="shared" si="219"/>
        <v>FranshamMaisonette</v>
      </c>
      <c r="B231" s="157" t="s">
        <v>135</v>
      </c>
      <c r="C231" s="188" t="s">
        <v>557</v>
      </c>
      <c r="D231" s="107">
        <v>0</v>
      </c>
      <c r="E231" s="107">
        <v>0</v>
      </c>
      <c r="F231" s="107">
        <v>0</v>
      </c>
      <c r="G231" s="107">
        <v>0</v>
      </c>
      <c r="H231" s="107">
        <v>0</v>
      </c>
      <c r="I231" s="107">
        <v>0</v>
      </c>
      <c r="J231" s="107">
        <v>0</v>
      </c>
      <c r="K231" s="157">
        <f t="shared" si="228"/>
        <v>0</v>
      </c>
    </row>
    <row r="232" spans="1:11" s="107" customFormat="1" x14ac:dyDescent="0.3">
      <c r="A232" s="157" t="str">
        <f>B232&amp;C232</f>
        <v>FranshamGeneral needs</v>
      </c>
      <c r="B232" s="157" t="s">
        <v>135</v>
      </c>
      <c r="C232" s="188" t="s">
        <v>67</v>
      </c>
      <c r="D232" s="157">
        <f t="shared" ref="D232" si="229">SUM(D227:D231)</f>
        <v>0</v>
      </c>
      <c r="E232" s="157">
        <f t="shared" ref="E232" si="230">SUM(E227:E231)</f>
        <v>1</v>
      </c>
      <c r="F232" s="157">
        <f t="shared" ref="F232" si="231">SUM(F227:F231)</f>
        <v>10</v>
      </c>
      <c r="G232" s="157">
        <f t="shared" ref="G232" si="232">SUM(G227:G231)</f>
        <v>15</v>
      </c>
      <c r="H232" s="157">
        <f t="shared" ref="H232" si="233">SUM(H227:H231)</f>
        <v>0</v>
      </c>
      <c r="I232" s="157">
        <f t="shared" ref="I232" si="234">SUM(I227:I231)</f>
        <v>0</v>
      </c>
      <c r="J232" s="157">
        <f t="shared" ref="J232" si="235">SUM(J227:J231)</f>
        <v>0</v>
      </c>
      <c r="K232" s="157">
        <f t="shared" ref="K232" si="236">SUM(K227:K231)</f>
        <v>26</v>
      </c>
    </row>
    <row r="233" spans="1:11" s="107" customFormat="1" x14ac:dyDescent="0.3">
      <c r="A233" s="157" t="str">
        <f t="shared" si="219"/>
        <v>FranshamSheltered</v>
      </c>
      <c r="B233" s="157" t="s">
        <v>135</v>
      </c>
      <c r="C233" s="188" t="s">
        <v>46</v>
      </c>
      <c r="D233" s="107">
        <v>0</v>
      </c>
      <c r="E233" s="107">
        <v>0</v>
      </c>
      <c r="F233" s="107">
        <v>0</v>
      </c>
      <c r="G233" s="107">
        <v>0</v>
      </c>
      <c r="H233" s="107">
        <v>0</v>
      </c>
      <c r="I233" s="107">
        <v>0</v>
      </c>
      <c r="J233" s="107">
        <v>0</v>
      </c>
      <c r="K233" s="157">
        <f t="shared" si="228"/>
        <v>0</v>
      </c>
    </row>
    <row r="234" spans="1:11" s="107" customFormat="1" x14ac:dyDescent="0.3">
      <c r="A234" s="157" t="str">
        <f t="shared" si="219"/>
        <v>FranshamShared ownership</v>
      </c>
      <c r="B234" s="157" t="s">
        <v>135</v>
      </c>
      <c r="C234" s="189" t="s">
        <v>24</v>
      </c>
      <c r="D234" s="107">
        <v>0</v>
      </c>
      <c r="E234" s="107">
        <v>0</v>
      </c>
      <c r="F234" s="107">
        <v>0</v>
      </c>
      <c r="G234" s="107">
        <v>0</v>
      </c>
      <c r="H234" s="107">
        <v>0</v>
      </c>
      <c r="I234" s="107">
        <v>0</v>
      </c>
      <c r="J234" s="107">
        <v>0</v>
      </c>
      <c r="K234" s="157">
        <f t="shared" si="228"/>
        <v>0</v>
      </c>
    </row>
    <row r="235" spans="1:11" s="107" customFormat="1" x14ac:dyDescent="0.3">
      <c r="A235" s="157" t="str">
        <f t="shared" si="219"/>
        <v>GarboldishamBedsit</v>
      </c>
      <c r="B235" s="157" t="s">
        <v>137</v>
      </c>
      <c r="C235" s="186" t="s">
        <v>70</v>
      </c>
      <c r="D235" s="107">
        <v>0</v>
      </c>
      <c r="E235" s="107">
        <v>0</v>
      </c>
      <c r="F235" s="107">
        <v>0</v>
      </c>
      <c r="G235" s="107">
        <v>0</v>
      </c>
      <c r="H235" s="107">
        <v>0</v>
      </c>
      <c r="I235" s="107">
        <v>0</v>
      </c>
      <c r="J235" s="107">
        <v>0</v>
      </c>
      <c r="K235" s="157">
        <f t="shared" si="228"/>
        <v>0</v>
      </c>
    </row>
    <row r="236" spans="1:11" s="107" customFormat="1" x14ac:dyDescent="0.3">
      <c r="A236" s="157" t="str">
        <f t="shared" si="219"/>
        <v>GarboldishamBungalow</v>
      </c>
      <c r="B236" s="157" t="s">
        <v>137</v>
      </c>
      <c r="C236" s="187" t="s">
        <v>555</v>
      </c>
      <c r="D236" s="107">
        <v>0</v>
      </c>
      <c r="E236" s="107">
        <v>0</v>
      </c>
      <c r="F236" s="107">
        <v>15</v>
      </c>
      <c r="G236" s="107">
        <v>0</v>
      </c>
      <c r="H236" s="107">
        <v>0</v>
      </c>
      <c r="I236" s="107">
        <v>0</v>
      </c>
      <c r="J236" s="107">
        <v>0</v>
      </c>
      <c r="K236" s="157">
        <f t="shared" si="228"/>
        <v>15</v>
      </c>
    </row>
    <row r="237" spans="1:11" s="107" customFormat="1" x14ac:dyDescent="0.3">
      <c r="A237" s="157" t="str">
        <f t="shared" si="219"/>
        <v>GarboldishamFlat</v>
      </c>
      <c r="B237" s="157" t="s">
        <v>137</v>
      </c>
      <c r="C237" s="187" t="s">
        <v>33</v>
      </c>
      <c r="D237" s="107">
        <v>0</v>
      </c>
      <c r="E237" s="107">
        <v>0</v>
      </c>
      <c r="F237" s="107">
        <v>0</v>
      </c>
      <c r="G237" s="107">
        <v>0</v>
      </c>
      <c r="H237" s="107">
        <v>0</v>
      </c>
      <c r="I237" s="107">
        <v>0</v>
      </c>
      <c r="J237" s="107">
        <v>0</v>
      </c>
      <c r="K237" s="157">
        <f t="shared" si="228"/>
        <v>0</v>
      </c>
    </row>
    <row r="238" spans="1:11" s="107" customFormat="1" x14ac:dyDescent="0.3">
      <c r="A238" s="157" t="str">
        <f t="shared" si="219"/>
        <v>GarboldishamHouse</v>
      </c>
      <c r="B238" s="157" t="s">
        <v>137</v>
      </c>
      <c r="C238" s="187" t="s">
        <v>556</v>
      </c>
      <c r="D238" s="107">
        <v>0</v>
      </c>
      <c r="E238" s="107">
        <v>0</v>
      </c>
      <c r="F238" s="107">
        <v>11</v>
      </c>
      <c r="G238" s="107">
        <v>8</v>
      </c>
      <c r="H238" s="107">
        <v>0</v>
      </c>
      <c r="I238" s="107">
        <v>0</v>
      </c>
      <c r="J238" s="107">
        <v>0</v>
      </c>
      <c r="K238" s="157">
        <f t="shared" si="228"/>
        <v>19</v>
      </c>
    </row>
    <row r="239" spans="1:11" s="107" customFormat="1" x14ac:dyDescent="0.3">
      <c r="A239" s="157" t="str">
        <f t="shared" si="219"/>
        <v>GarboldishamMaisonette</v>
      </c>
      <c r="B239" s="157" t="s">
        <v>137</v>
      </c>
      <c r="C239" s="188" t="s">
        <v>557</v>
      </c>
      <c r="D239" s="107">
        <v>0</v>
      </c>
      <c r="E239" s="107">
        <v>0</v>
      </c>
      <c r="F239" s="107">
        <v>0</v>
      </c>
      <c r="G239" s="107">
        <v>0</v>
      </c>
      <c r="H239" s="107">
        <v>0</v>
      </c>
      <c r="I239" s="107">
        <v>0</v>
      </c>
      <c r="J239" s="107">
        <v>0</v>
      </c>
      <c r="K239" s="157">
        <f t="shared" si="228"/>
        <v>0</v>
      </c>
    </row>
    <row r="240" spans="1:11" s="107" customFormat="1" x14ac:dyDescent="0.3">
      <c r="A240" s="157" t="str">
        <f>B240&amp;C240</f>
        <v>GarboldishamGeneral needs</v>
      </c>
      <c r="B240" s="157" t="s">
        <v>137</v>
      </c>
      <c r="C240" s="188" t="s">
        <v>67</v>
      </c>
      <c r="D240" s="157">
        <f t="shared" ref="D240" si="237">SUM(D235:D239)</f>
        <v>0</v>
      </c>
      <c r="E240" s="157">
        <f t="shared" ref="E240" si="238">SUM(E235:E239)</f>
        <v>0</v>
      </c>
      <c r="F240" s="157">
        <f t="shared" ref="F240" si="239">SUM(F235:F239)</f>
        <v>26</v>
      </c>
      <c r="G240" s="157">
        <f t="shared" ref="G240" si="240">SUM(G235:G239)</f>
        <v>8</v>
      </c>
      <c r="H240" s="157">
        <f t="shared" ref="H240" si="241">SUM(H235:H239)</f>
        <v>0</v>
      </c>
      <c r="I240" s="157">
        <f t="shared" ref="I240" si="242">SUM(I235:I239)</f>
        <v>0</v>
      </c>
      <c r="J240" s="157">
        <f t="shared" ref="J240" si="243">SUM(J235:J239)</f>
        <v>0</v>
      </c>
      <c r="K240" s="157">
        <f t="shared" ref="K240" si="244">SUM(K235:K239)</f>
        <v>34</v>
      </c>
    </row>
    <row r="241" spans="1:11" s="107" customFormat="1" x14ac:dyDescent="0.3">
      <c r="A241" s="157" t="str">
        <f t="shared" si="219"/>
        <v>GarboldishamSheltered</v>
      </c>
      <c r="B241" s="157" t="s">
        <v>137</v>
      </c>
      <c r="C241" s="188" t="s">
        <v>46</v>
      </c>
      <c r="D241" s="107">
        <v>0</v>
      </c>
      <c r="E241" s="107">
        <v>0</v>
      </c>
      <c r="F241" s="107">
        <v>0</v>
      </c>
      <c r="G241" s="107">
        <v>0</v>
      </c>
      <c r="H241" s="107">
        <v>0</v>
      </c>
      <c r="I241" s="107">
        <v>0</v>
      </c>
      <c r="J241" s="107">
        <v>0</v>
      </c>
      <c r="K241" s="157">
        <f t="shared" si="228"/>
        <v>0</v>
      </c>
    </row>
    <row r="242" spans="1:11" s="107" customFormat="1" x14ac:dyDescent="0.3">
      <c r="A242" s="157" t="str">
        <f t="shared" si="219"/>
        <v>GarboldishamShared ownership</v>
      </c>
      <c r="B242" s="157" t="s">
        <v>137</v>
      </c>
      <c r="C242" s="189" t="s">
        <v>24</v>
      </c>
      <c r="D242" s="107">
        <v>0</v>
      </c>
      <c r="E242" s="107">
        <v>0</v>
      </c>
      <c r="F242" s="107">
        <v>0</v>
      </c>
      <c r="G242" s="107">
        <v>0</v>
      </c>
      <c r="H242" s="107">
        <v>0</v>
      </c>
      <c r="I242" s="107">
        <v>0</v>
      </c>
      <c r="J242" s="107">
        <v>0</v>
      </c>
      <c r="K242" s="157">
        <f t="shared" si="228"/>
        <v>0</v>
      </c>
    </row>
    <row r="243" spans="1:11" s="107" customFormat="1" x14ac:dyDescent="0.3">
      <c r="A243" s="157" t="str">
        <f t="shared" si="219"/>
        <v>GarvestoneBedsit</v>
      </c>
      <c r="B243" s="157" t="s">
        <v>139</v>
      </c>
      <c r="C243" s="186" t="s">
        <v>70</v>
      </c>
      <c r="D243" s="107">
        <v>0</v>
      </c>
      <c r="E243" s="107">
        <v>0</v>
      </c>
      <c r="F243" s="107">
        <v>0</v>
      </c>
      <c r="G243" s="107">
        <v>0</v>
      </c>
      <c r="H243" s="107">
        <v>0</v>
      </c>
      <c r="I243" s="107">
        <v>0</v>
      </c>
      <c r="J243" s="107">
        <v>0</v>
      </c>
      <c r="K243" s="157">
        <f t="shared" si="228"/>
        <v>0</v>
      </c>
    </row>
    <row r="244" spans="1:11" s="107" customFormat="1" x14ac:dyDescent="0.3">
      <c r="A244" s="157" t="str">
        <f t="shared" si="219"/>
        <v>GarvestoneBungalow</v>
      </c>
      <c r="B244" s="157" t="s">
        <v>139</v>
      </c>
      <c r="C244" s="187" t="s">
        <v>555</v>
      </c>
      <c r="D244" s="107">
        <v>0</v>
      </c>
      <c r="E244" s="107">
        <v>0</v>
      </c>
      <c r="F244" s="107">
        <v>4</v>
      </c>
      <c r="G244" s="107">
        <v>0</v>
      </c>
      <c r="H244" s="107">
        <v>0</v>
      </c>
      <c r="I244" s="107">
        <v>0</v>
      </c>
      <c r="J244" s="107">
        <v>0</v>
      </c>
      <c r="K244" s="157">
        <f t="shared" si="228"/>
        <v>4</v>
      </c>
    </row>
    <row r="245" spans="1:11" s="107" customFormat="1" x14ac:dyDescent="0.3">
      <c r="A245" s="157" t="str">
        <f t="shared" si="219"/>
        <v>GarvestoneFlat</v>
      </c>
      <c r="B245" s="157" t="s">
        <v>139</v>
      </c>
      <c r="C245" s="187" t="s">
        <v>33</v>
      </c>
      <c r="D245" s="107">
        <v>0</v>
      </c>
      <c r="E245" s="107">
        <v>0</v>
      </c>
      <c r="F245" s="107">
        <v>0</v>
      </c>
      <c r="G245" s="107">
        <v>0</v>
      </c>
      <c r="H245" s="107">
        <v>0</v>
      </c>
      <c r="I245" s="107">
        <v>0</v>
      </c>
      <c r="J245" s="107">
        <v>0</v>
      </c>
      <c r="K245" s="157">
        <f t="shared" si="228"/>
        <v>0</v>
      </c>
    </row>
    <row r="246" spans="1:11" s="107" customFormat="1" x14ac:dyDescent="0.3">
      <c r="A246" s="157" t="str">
        <f t="shared" si="219"/>
        <v>GarvestoneHouse</v>
      </c>
      <c r="B246" s="157" t="s">
        <v>139</v>
      </c>
      <c r="C246" s="187" t="s">
        <v>556</v>
      </c>
      <c r="D246" s="107">
        <v>0</v>
      </c>
      <c r="E246" s="107">
        <v>0</v>
      </c>
      <c r="F246" s="107">
        <v>10</v>
      </c>
      <c r="G246" s="107">
        <v>1</v>
      </c>
      <c r="H246" s="107">
        <v>0</v>
      </c>
      <c r="I246" s="107">
        <v>0</v>
      </c>
      <c r="J246" s="107">
        <v>0</v>
      </c>
      <c r="K246" s="157">
        <f t="shared" si="228"/>
        <v>11</v>
      </c>
    </row>
    <row r="247" spans="1:11" s="107" customFormat="1" x14ac:dyDescent="0.3">
      <c r="A247" s="157" t="str">
        <f t="shared" si="219"/>
        <v>GarvestoneMaisonette</v>
      </c>
      <c r="B247" s="157" t="s">
        <v>139</v>
      </c>
      <c r="C247" s="188" t="s">
        <v>557</v>
      </c>
      <c r="D247" s="107">
        <v>0</v>
      </c>
      <c r="E247" s="107">
        <v>0</v>
      </c>
      <c r="F247" s="107">
        <v>0</v>
      </c>
      <c r="G247" s="107">
        <v>0</v>
      </c>
      <c r="H247" s="107">
        <v>0</v>
      </c>
      <c r="I247" s="107">
        <v>0</v>
      </c>
      <c r="J247" s="107">
        <v>0</v>
      </c>
      <c r="K247" s="157">
        <f t="shared" si="228"/>
        <v>0</v>
      </c>
    </row>
    <row r="248" spans="1:11" s="107" customFormat="1" x14ac:dyDescent="0.3">
      <c r="A248" s="157" t="str">
        <f>B248&amp;C248</f>
        <v>GarvestoneGeneral needs</v>
      </c>
      <c r="B248" s="157" t="s">
        <v>139</v>
      </c>
      <c r="C248" s="188" t="s">
        <v>67</v>
      </c>
      <c r="D248" s="157">
        <f t="shared" ref="D248" si="245">SUM(D243:D247)</f>
        <v>0</v>
      </c>
      <c r="E248" s="157">
        <f t="shared" ref="E248" si="246">SUM(E243:E247)</f>
        <v>0</v>
      </c>
      <c r="F248" s="157">
        <f t="shared" ref="F248" si="247">SUM(F243:F247)</f>
        <v>14</v>
      </c>
      <c r="G248" s="157">
        <f t="shared" ref="G248" si="248">SUM(G243:G247)</f>
        <v>1</v>
      </c>
      <c r="H248" s="157">
        <f t="shared" ref="H248" si="249">SUM(H243:H247)</f>
        <v>0</v>
      </c>
      <c r="I248" s="157">
        <f t="shared" ref="I248" si="250">SUM(I243:I247)</f>
        <v>0</v>
      </c>
      <c r="J248" s="157">
        <f t="shared" ref="J248" si="251">SUM(J243:J247)</f>
        <v>0</v>
      </c>
      <c r="K248" s="157">
        <f t="shared" ref="K248" si="252">SUM(K243:K247)</f>
        <v>15</v>
      </c>
    </row>
    <row r="249" spans="1:11" s="107" customFormat="1" x14ac:dyDescent="0.3">
      <c r="A249" s="157" t="str">
        <f t="shared" si="219"/>
        <v>GarvestoneSheltered</v>
      </c>
      <c r="B249" s="157" t="s">
        <v>139</v>
      </c>
      <c r="C249" s="188" t="s">
        <v>46</v>
      </c>
      <c r="D249" s="107">
        <v>0</v>
      </c>
      <c r="E249" s="107">
        <v>0</v>
      </c>
      <c r="F249" s="107">
        <v>0</v>
      </c>
      <c r="G249" s="107">
        <v>0</v>
      </c>
      <c r="H249" s="107">
        <v>0</v>
      </c>
      <c r="I249" s="107">
        <v>0</v>
      </c>
      <c r="J249" s="107">
        <v>0</v>
      </c>
      <c r="K249" s="157">
        <f t="shared" si="228"/>
        <v>0</v>
      </c>
    </row>
    <row r="250" spans="1:11" s="107" customFormat="1" x14ac:dyDescent="0.3">
      <c r="A250" s="157" t="str">
        <f t="shared" si="219"/>
        <v>GarvestoneShared ownership</v>
      </c>
      <c r="B250" s="157" t="s">
        <v>139</v>
      </c>
      <c r="C250" s="189" t="s">
        <v>24</v>
      </c>
      <c r="D250" s="107">
        <v>0</v>
      </c>
      <c r="E250" s="107">
        <v>0</v>
      </c>
      <c r="F250" s="107">
        <v>0</v>
      </c>
      <c r="G250" s="107">
        <v>0</v>
      </c>
      <c r="H250" s="107">
        <v>0</v>
      </c>
      <c r="I250" s="107">
        <v>0</v>
      </c>
      <c r="J250" s="107">
        <v>0</v>
      </c>
      <c r="K250" s="157">
        <f t="shared" si="228"/>
        <v>0</v>
      </c>
    </row>
    <row r="251" spans="1:11" s="107" customFormat="1" x14ac:dyDescent="0.3">
      <c r="A251" s="157" t="str">
        <f t="shared" si="219"/>
        <v>GateleyBedsit</v>
      </c>
      <c r="B251" s="157" t="s">
        <v>559</v>
      </c>
      <c r="C251" s="186" t="s">
        <v>70</v>
      </c>
      <c r="D251" s="107">
        <v>0</v>
      </c>
      <c r="E251" s="107">
        <v>0</v>
      </c>
      <c r="F251" s="107">
        <v>0</v>
      </c>
      <c r="G251" s="107">
        <v>0</v>
      </c>
      <c r="H251" s="107">
        <v>0</v>
      </c>
      <c r="I251" s="107">
        <v>0</v>
      </c>
      <c r="J251" s="107">
        <v>0</v>
      </c>
      <c r="K251" s="157">
        <f t="shared" si="228"/>
        <v>0</v>
      </c>
    </row>
    <row r="252" spans="1:11" s="107" customFormat="1" x14ac:dyDescent="0.3">
      <c r="A252" s="157" t="str">
        <f t="shared" si="219"/>
        <v>GateleyBungalow</v>
      </c>
      <c r="B252" s="157" t="s">
        <v>559</v>
      </c>
      <c r="C252" s="187" t="s">
        <v>555</v>
      </c>
      <c r="D252" s="107">
        <v>0</v>
      </c>
      <c r="E252" s="107">
        <v>0</v>
      </c>
      <c r="F252" s="107">
        <v>0</v>
      </c>
      <c r="G252" s="107">
        <v>0</v>
      </c>
      <c r="H252" s="107">
        <v>0</v>
      </c>
      <c r="I252" s="107">
        <v>0</v>
      </c>
      <c r="J252" s="107">
        <v>0</v>
      </c>
      <c r="K252" s="157">
        <f t="shared" si="228"/>
        <v>0</v>
      </c>
    </row>
    <row r="253" spans="1:11" s="107" customFormat="1" x14ac:dyDescent="0.3">
      <c r="A253" s="157" t="str">
        <f t="shared" si="219"/>
        <v>GateleyFlat</v>
      </c>
      <c r="B253" s="157" t="s">
        <v>559</v>
      </c>
      <c r="C253" s="187" t="s">
        <v>33</v>
      </c>
      <c r="D253" s="107">
        <v>0</v>
      </c>
      <c r="E253" s="107">
        <v>0</v>
      </c>
      <c r="F253" s="107">
        <v>0</v>
      </c>
      <c r="G253" s="107">
        <v>0</v>
      </c>
      <c r="H253" s="107">
        <v>0</v>
      </c>
      <c r="I253" s="107">
        <v>0</v>
      </c>
      <c r="J253" s="107">
        <v>0</v>
      </c>
      <c r="K253" s="157">
        <f t="shared" si="228"/>
        <v>0</v>
      </c>
    </row>
    <row r="254" spans="1:11" s="107" customFormat="1" x14ac:dyDescent="0.3">
      <c r="A254" s="157" t="str">
        <f t="shared" si="219"/>
        <v>GateleyHouse</v>
      </c>
      <c r="B254" s="157" t="s">
        <v>559</v>
      </c>
      <c r="C254" s="187" t="s">
        <v>556</v>
      </c>
      <c r="D254" s="107">
        <v>0</v>
      </c>
      <c r="E254" s="107">
        <v>0</v>
      </c>
      <c r="F254" s="107">
        <v>0</v>
      </c>
      <c r="G254" s="107">
        <v>4</v>
      </c>
      <c r="H254" s="107">
        <v>0</v>
      </c>
      <c r="I254" s="107">
        <v>0</v>
      </c>
      <c r="J254" s="107">
        <v>0</v>
      </c>
      <c r="K254" s="157">
        <f t="shared" si="228"/>
        <v>4</v>
      </c>
    </row>
    <row r="255" spans="1:11" s="107" customFormat="1" x14ac:dyDescent="0.3">
      <c r="A255" s="157" t="str">
        <f t="shared" si="219"/>
        <v>GateleyMaisonette</v>
      </c>
      <c r="B255" s="157" t="s">
        <v>559</v>
      </c>
      <c r="C255" s="188" t="s">
        <v>557</v>
      </c>
      <c r="D255" s="107">
        <v>0</v>
      </c>
      <c r="E255" s="107">
        <v>0</v>
      </c>
      <c r="F255" s="107">
        <v>0</v>
      </c>
      <c r="G255" s="107">
        <v>0</v>
      </c>
      <c r="H255" s="107">
        <v>0</v>
      </c>
      <c r="I255" s="107">
        <v>0</v>
      </c>
      <c r="J255" s="107">
        <v>0</v>
      </c>
      <c r="K255" s="157">
        <f t="shared" si="228"/>
        <v>0</v>
      </c>
    </row>
    <row r="256" spans="1:11" s="107" customFormat="1" x14ac:dyDescent="0.3">
      <c r="A256" s="157" t="str">
        <f>B256&amp;C256</f>
        <v>GateleyGeneral needs</v>
      </c>
      <c r="B256" s="157" t="s">
        <v>559</v>
      </c>
      <c r="C256" s="188" t="s">
        <v>67</v>
      </c>
      <c r="D256" s="157">
        <f t="shared" ref="D256" si="253">SUM(D251:D255)</f>
        <v>0</v>
      </c>
      <c r="E256" s="157">
        <f t="shared" ref="E256" si="254">SUM(E251:E255)</f>
        <v>0</v>
      </c>
      <c r="F256" s="157">
        <f t="shared" ref="F256" si="255">SUM(F251:F255)</f>
        <v>0</v>
      </c>
      <c r="G256" s="157">
        <f t="shared" ref="G256" si="256">SUM(G251:G255)</f>
        <v>4</v>
      </c>
      <c r="H256" s="157">
        <f t="shared" ref="H256" si="257">SUM(H251:H255)</f>
        <v>0</v>
      </c>
      <c r="I256" s="157">
        <f t="shared" ref="I256" si="258">SUM(I251:I255)</f>
        <v>0</v>
      </c>
      <c r="J256" s="157">
        <f t="shared" ref="J256" si="259">SUM(J251:J255)</f>
        <v>0</v>
      </c>
      <c r="K256" s="157">
        <f t="shared" ref="K256" si="260">SUM(K251:K255)</f>
        <v>4</v>
      </c>
    </row>
    <row r="257" spans="1:11" s="107" customFormat="1" x14ac:dyDescent="0.3">
      <c r="A257" s="157" t="str">
        <f t="shared" si="219"/>
        <v>GateleySheltered</v>
      </c>
      <c r="B257" s="157" t="s">
        <v>559</v>
      </c>
      <c r="C257" s="188" t="s">
        <v>46</v>
      </c>
      <c r="D257" s="107">
        <v>0</v>
      </c>
      <c r="E257" s="107">
        <v>0</v>
      </c>
      <c r="F257" s="107">
        <v>0</v>
      </c>
      <c r="G257" s="107">
        <v>0</v>
      </c>
      <c r="H257" s="107">
        <v>0</v>
      </c>
      <c r="I257" s="107">
        <v>0</v>
      </c>
      <c r="J257" s="107">
        <v>0</v>
      </c>
      <c r="K257" s="157">
        <f t="shared" si="228"/>
        <v>0</v>
      </c>
    </row>
    <row r="258" spans="1:11" s="107" customFormat="1" x14ac:dyDescent="0.3">
      <c r="A258" s="157" t="str">
        <f t="shared" si="219"/>
        <v>GateleyShared ownership</v>
      </c>
      <c r="B258" s="157" t="s">
        <v>559</v>
      </c>
      <c r="C258" s="189" t="s">
        <v>24</v>
      </c>
      <c r="D258" s="107">
        <v>0</v>
      </c>
      <c r="E258" s="107">
        <v>0</v>
      </c>
      <c r="F258" s="107">
        <v>0</v>
      </c>
      <c r="G258" s="107">
        <v>0</v>
      </c>
      <c r="H258" s="107">
        <v>0</v>
      </c>
      <c r="I258" s="107">
        <v>0</v>
      </c>
      <c r="J258" s="107">
        <v>0</v>
      </c>
      <c r="K258" s="157">
        <f t="shared" si="228"/>
        <v>0</v>
      </c>
    </row>
    <row r="259" spans="1:11" s="107" customFormat="1" x14ac:dyDescent="0.3">
      <c r="A259" s="157" t="str">
        <f t="shared" si="219"/>
        <v>GooderstoneBedsit</v>
      </c>
      <c r="B259" s="157" t="s">
        <v>143</v>
      </c>
      <c r="C259" s="186" t="s">
        <v>70</v>
      </c>
      <c r="D259" s="107">
        <v>0</v>
      </c>
      <c r="E259" s="107">
        <v>0</v>
      </c>
      <c r="F259" s="107">
        <v>0</v>
      </c>
      <c r="G259" s="107">
        <v>0</v>
      </c>
      <c r="H259" s="107">
        <v>0</v>
      </c>
      <c r="I259" s="107">
        <v>0</v>
      </c>
      <c r="J259" s="107">
        <v>0</v>
      </c>
      <c r="K259" s="157">
        <f t="shared" si="228"/>
        <v>0</v>
      </c>
    </row>
    <row r="260" spans="1:11" s="107" customFormat="1" x14ac:dyDescent="0.3">
      <c r="A260" s="157" t="str">
        <f t="shared" si="219"/>
        <v>GooderstoneBungalow</v>
      </c>
      <c r="B260" s="157" t="s">
        <v>143</v>
      </c>
      <c r="C260" s="187" t="s">
        <v>555</v>
      </c>
      <c r="D260" s="107">
        <v>0</v>
      </c>
      <c r="E260" s="107">
        <v>0</v>
      </c>
      <c r="F260" s="107">
        <v>10</v>
      </c>
      <c r="G260" s="107">
        <v>0</v>
      </c>
      <c r="H260" s="107">
        <v>0</v>
      </c>
      <c r="I260" s="107">
        <v>0</v>
      </c>
      <c r="J260" s="107">
        <v>0</v>
      </c>
      <c r="K260" s="157">
        <f t="shared" si="228"/>
        <v>10</v>
      </c>
    </row>
    <row r="261" spans="1:11" s="107" customFormat="1" x14ac:dyDescent="0.3">
      <c r="A261" s="157" t="str">
        <f t="shared" si="219"/>
        <v>GooderstoneFlat</v>
      </c>
      <c r="B261" s="157" t="s">
        <v>143</v>
      </c>
      <c r="C261" s="187" t="s">
        <v>33</v>
      </c>
      <c r="D261" s="107">
        <v>0</v>
      </c>
      <c r="E261" s="107">
        <v>0</v>
      </c>
      <c r="F261" s="107">
        <v>0</v>
      </c>
      <c r="G261" s="107">
        <v>0</v>
      </c>
      <c r="H261" s="107">
        <v>0</v>
      </c>
      <c r="I261" s="107">
        <v>0</v>
      </c>
      <c r="J261" s="107">
        <v>0</v>
      </c>
      <c r="K261" s="157">
        <f t="shared" si="228"/>
        <v>0</v>
      </c>
    </row>
    <row r="262" spans="1:11" s="107" customFormat="1" x14ac:dyDescent="0.3">
      <c r="A262" s="157" t="str">
        <f t="shared" si="219"/>
        <v>GooderstoneHouse</v>
      </c>
      <c r="B262" s="157" t="s">
        <v>143</v>
      </c>
      <c r="C262" s="187" t="s">
        <v>556</v>
      </c>
      <c r="D262" s="107">
        <v>0</v>
      </c>
      <c r="E262" s="107">
        <v>0</v>
      </c>
      <c r="F262" s="107">
        <v>0</v>
      </c>
      <c r="G262" s="107">
        <v>13</v>
      </c>
      <c r="H262" s="107">
        <v>0</v>
      </c>
      <c r="I262" s="107">
        <v>0</v>
      </c>
      <c r="J262" s="107">
        <v>0</v>
      </c>
      <c r="K262" s="157">
        <f t="shared" si="228"/>
        <v>13</v>
      </c>
    </row>
    <row r="263" spans="1:11" s="107" customFormat="1" x14ac:dyDescent="0.3">
      <c r="A263" s="157" t="str">
        <f t="shared" si="219"/>
        <v>GooderstoneMaisonette</v>
      </c>
      <c r="B263" s="157" t="s">
        <v>143</v>
      </c>
      <c r="C263" s="188" t="s">
        <v>557</v>
      </c>
      <c r="D263" s="107">
        <v>0</v>
      </c>
      <c r="E263" s="107">
        <v>0</v>
      </c>
      <c r="F263" s="107">
        <v>0</v>
      </c>
      <c r="G263" s="107">
        <v>0</v>
      </c>
      <c r="H263" s="107">
        <v>0</v>
      </c>
      <c r="I263" s="107">
        <v>0</v>
      </c>
      <c r="J263" s="107">
        <v>0</v>
      </c>
      <c r="K263" s="157">
        <f t="shared" si="228"/>
        <v>0</v>
      </c>
    </row>
    <row r="264" spans="1:11" s="107" customFormat="1" x14ac:dyDescent="0.3">
      <c r="A264" s="157" t="str">
        <f>B264&amp;C264</f>
        <v>GooderstoneGeneral needs</v>
      </c>
      <c r="B264" s="157" t="s">
        <v>143</v>
      </c>
      <c r="C264" s="188" t="s">
        <v>67</v>
      </c>
      <c r="D264" s="157">
        <f t="shared" ref="D264" si="261">SUM(D259:D263)</f>
        <v>0</v>
      </c>
      <c r="E264" s="157">
        <f t="shared" ref="E264" si="262">SUM(E259:E263)</f>
        <v>0</v>
      </c>
      <c r="F264" s="157">
        <f t="shared" ref="F264" si="263">SUM(F259:F263)</f>
        <v>10</v>
      </c>
      <c r="G264" s="157">
        <f t="shared" ref="G264" si="264">SUM(G259:G263)</f>
        <v>13</v>
      </c>
      <c r="H264" s="157">
        <f t="shared" ref="H264" si="265">SUM(H259:H263)</f>
        <v>0</v>
      </c>
      <c r="I264" s="157">
        <f t="shared" ref="I264" si="266">SUM(I259:I263)</f>
        <v>0</v>
      </c>
      <c r="J264" s="157">
        <f t="shared" ref="J264" si="267">SUM(J259:J263)</f>
        <v>0</v>
      </c>
      <c r="K264" s="157">
        <f t="shared" ref="K264" si="268">SUM(K259:K263)</f>
        <v>23</v>
      </c>
    </row>
    <row r="265" spans="1:11" s="107" customFormat="1" x14ac:dyDescent="0.3">
      <c r="A265" s="157" t="str">
        <f t="shared" si="219"/>
        <v>GooderstoneSheltered</v>
      </c>
      <c r="B265" s="157" t="s">
        <v>143</v>
      </c>
      <c r="C265" s="188" t="s">
        <v>46</v>
      </c>
      <c r="D265" s="107">
        <v>0</v>
      </c>
      <c r="E265" s="107">
        <v>0</v>
      </c>
      <c r="F265" s="107">
        <v>0</v>
      </c>
      <c r="G265" s="107">
        <v>0</v>
      </c>
      <c r="H265" s="107">
        <v>0</v>
      </c>
      <c r="I265" s="107">
        <v>0</v>
      </c>
      <c r="J265" s="107">
        <v>0</v>
      </c>
      <c r="K265" s="157">
        <f t="shared" si="228"/>
        <v>0</v>
      </c>
    </row>
    <row r="266" spans="1:11" s="107" customFormat="1" x14ac:dyDescent="0.3">
      <c r="A266" s="157" t="str">
        <f t="shared" si="219"/>
        <v>GooderstoneShared ownership</v>
      </c>
      <c r="B266" s="157" t="s">
        <v>143</v>
      </c>
      <c r="C266" s="189" t="s">
        <v>24</v>
      </c>
      <c r="D266" s="107">
        <v>0</v>
      </c>
      <c r="E266" s="107">
        <v>0</v>
      </c>
      <c r="F266" s="107">
        <v>0</v>
      </c>
      <c r="G266" s="107">
        <v>0</v>
      </c>
      <c r="H266" s="107">
        <v>0</v>
      </c>
      <c r="I266" s="107">
        <v>0</v>
      </c>
      <c r="J266" s="107">
        <v>0</v>
      </c>
      <c r="K266" s="157">
        <f t="shared" si="228"/>
        <v>0</v>
      </c>
    </row>
    <row r="267" spans="1:11" s="107" customFormat="1" x14ac:dyDescent="0.3">
      <c r="A267" s="157" t="str">
        <f t="shared" si="219"/>
        <v>Great CressinghamBedsit</v>
      </c>
      <c r="B267" s="157" t="s">
        <v>145</v>
      </c>
      <c r="C267" s="186" t="s">
        <v>70</v>
      </c>
      <c r="D267" s="107">
        <v>0</v>
      </c>
      <c r="E267" s="107">
        <v>0</v>
      </c>
      <c r="F267" s="107">
        <v>0</v>
      </c>
      <c r="G267" s="107">
        <v>0</v>
      </c>
      <c r="H267" s="107">
        <v>0</v>
      </c>
      <c r="I267" s="107">
        <v>0</v>
      </c>
      <c r="J267" s="107">
        <v>0</v>
      </c>
      <c r="K267" s="157">
        <f t="shared" si="228"/>
        <v>0</v>
      </c>
    </row>
    <row r="268" spans="1:11" s="107" customFormat="1" x14ac:dyDescent="0.3">
      <c r="A268" s="157" t="str">
        <f t="shared" si="219"/>
        <v>Great CressinghamBungalow</v>
      </c>
      <c r="B268" s="157" t="s">
        <v>145</v>
      </c>
      <c r="C268" s="187" t="s">
        <v>555</v>
      </c>
      <c r="D268" s="107">
        <v>0</v>
      </c>
      <c r="E268" s="107">
        <v>0</v>
      </c>
      <c r="F268" s="107">
        <v>13</v>
      </c>
      <c r="G268" s="107">
        <v>1</v>
      </c>
      <c r="H268" s="107">
        <v>0</v>
      </c>
      <c r="I268" s="107">
        <v>0</v>
      </c>
      <c r="J268" s="107">
        <v>0</v>
      </c>
      <c r="K268" s="157">
        <f t="shared" si="228"/>
        <v>14</v>
      </c>
    </row>
    <row r="269" spans="1:11" s="107" customFormat="1" x14ac:dyDescent="0.3">
      <c r="A269" s="157" t="str">
        <f t="shared" si="219"/>
        <v>Great CressinghamFlat</v>
      </c>
      <c r="B269" s="157" t="s">
        <v>145</v>
      </c>
      <c r="C269" s="187" t="s">
        <v>33</v>
      </c>
      <c r="D269" s="107">
        <v>0</v>
      </c>
      <c r="E269" s="107">
        <v>0</v>
      </c>
      <c r="F269" s="107">
        <v>0</v>
      </c>
      <c r="G269" s="107">
        <v>0</v>
      </c>
      <c r="H269" s="107">
        <v>0</v>
      </c>
      <c r="I269" s="107">
        <v>0</v>
      </c>
      <c r="J269" s="107">
        <v>0</v>
      </c>
      <c r="K269" s="157">
        <f t="shared" si="228"/>
        <v>0</v>
      </c>
    </row>
    <row r="270" spans="1:11" s="107" customFormat="1" x14ac:dyDescent="0.3">
      <c r="A270" s="157" t="str">
        <f t="shared" si="219"/>
        <v>Great CressinghamHouse</v>
      </c>
      <c r="B270" s="157" t="s">
        <v>145</v>
      </c>
      <c r="C270" s="187" t="s">
        <v>556</v>
      </c>
      <c r="D270" s="107">
        <v>0</v>
      </c>
      <c r="E270" s="107">
        <v>0</v>
      </c>
      <c r="F270" s="107">
        <v>3</v>
      </c>
      <c r="G270" s="107">
        <v>19</v>
      </c>
      <c r="H270" s="107">
        <v>0</v>
      </c>
      <c r="I270" s="107">
        <v>0</v>
      </c>
      <c r="J270" s="107">
        <v>0</v>
      </c>
      <c r="K270" s="157">
        <f t="shared" si="228"/>
        <v>22</v>
      </c>
    </row>
    <row r="271" spans="1:11" s="107" customFormat="1" x14ac:dyDescent="0.3">
      <c r="A271" s="157" t="str">
        <f t="shared" si="219"/>
        <v>Great CressinghamMaisonette</v>
      </c>
      <c r="B271" s="157" t="s">
        <v>145</v>
      </c>
      <c r="C271" s="188" t="s">
        <v>557</v>
      </c>
      <c r="D271" s="107">
        <v>0</v>
      </c>
      <c r="E271" s="107">
        <v>0</v>
      </c>
      <c r="F271" s="107">
        <v>0</v>
      </c>
      <c r="G271" s="107">
        <v>0</v>
      </c>
      <c r="H271" s="107">
        <v>0</v>
      </c>
      <c r="I271" s="107">
        <v>0</v>
      </c>
      <c r="J271" s="107">
        <v>0</v>
      </c>
      <c r="K271" s="157">
        <f t="shared" si="228"/>
        <v>0</v>
      </c>
    </row>
    <row r="272" spans="1:11" s="107" customFormat="1" x14ac:dyDescent="0.3">
      <c r="A272" s="157" t="str">
        <f>B272&amp;C272</f>
        <v>Great CressinghamGeneral needs</v>
      </c>
      <c r="B272" s="157" t="s">
        <v>145</v>
      </c>
      <c r="C272" s="188" t="s">
        <v>67</v>
      </c>
      <c r="D272" s="157">
        <f t="shared" ref="D272" si="269">SUM(D267:D271)</f>
        <v>0</v>
      </c>
      <c r="E272" s="157">
        <f t="shared" ref="E272" si="270">SUM(E267:E271)</f>
        <v>0</v>
      </c>
      <c r="F272" s="157">
        <f t="shared" ref="F272" si="271">SUM(F267:F271)</f>
        <v>16</v>
      </c>
      <c r="G272" s="157">
        <f t="shared" ref="G272" si="272">SUM(G267:G271)</f>
        <v>20</v>
      </c>
      <c r="H272" s="157">
        <f t="shared" ref="H272" si="273">SUM(H267:H271)</f>
        <v>0</v>
      </c>
      <c r="I272" s="157">
        <f t="shared" ref="I272" si="274">SUM(I267:I271)</f>
        <v>0</v>
      </c>
      <c r="J272" s="157">
        <f t="shared" ref="J272" si="275">SUM(J267:J271)</f>
        <v>0</v>
      </c>
      <c r="K272" s="157">
        <f t="shared" ref="K272" si="276">SUM(K267:K271)</f>
        <v>36</v>
      </c>
    </row>
    <row r="273" spans="1:11" s="107" customFormat="1" x14ac:dyDescent="0.3">
      <c r="A273" s="157" t="str">
        <f t="shared" si="219"/>
        <v>Great CressinghamSheltered</v>
      </c>
      <c r="B273" s="157" t="s">
        <v>145</v>
      </c>
      <c r="C273" s="188" t="s">
        <v>46</v>
      </c>
      <c r="D273" s="107">
        <v>0</v>
      </c>
      <c r="E273" s="107">
        <v>0</v>
      </c>
      <c r="F273" s="107">
        <v>0</v>
      </c>
      <c r="G273" s="107">
        <v>0</v>
      </c>
      <c r="H273" s="107">
        <v>0</v>
      </c>
      <c r="I273" s="107">
        <v>0</v>
      </c>
      <c r="J273" s="107">
        <v>0</v>
      </c>
      <c r="K273" s="157">
        <f t="shared" si="228"/>
        <v>0</v>
      </c>
    </row>
    <row r="274" spans="1:11" s="107" customFormat="1" x14ac:dyDescent="0.3">
      <c r="A274" s="157" t="str">
        <f t="shared" si="219"/>
        <v>Great CressinghamShared ownership</v>
      </c>
      <c r="B274" s="157" t="s">
        <v>145</v>
      </c>
      <c r="C274" s="189" t="s">
        <v>24</v>
      </c>
      <c r="D274" s="107">
        <v>0</v>
      </c>
      <c r="E274" s="107">
        <v>0</v>
      </c>
      <c r="F274" s="107">
        <v>0</v>
      </c>
      <c r="G274" s="107">
        <v>0</v>
      </c>
      <c r="H274" s="107">
        <v>0</v>
      </c>
      <c r="I274" s="107">
        <v>0</v>
      </c>
      <c r="J274" s="107">
        <v>0</v>
      </c>
      <c r="K274" s="157">
        <f t="shared" si="228"/>
        <v>0</v>
      </c>
    </row>
    <row r="275" spans="1:11" s="107" customFormat="1" x14ac:dyDescent="0.3">
      <c r="A275" s="157" t="str">
        <f t="shared" si="219"/>
        <v>Great DunhamBedsit</v>
      </c>
      <c r="B275" s="157" t="s">
        <v>147</v>
      </c>
      <c r="C275" s="186" t="s">
        <v>70</v>
      </c>
      <c r="D275" s="107">
        <v>0</v>
      </c>
      <c r="E275" s="107">
        <v>0</v>
      </c>
      <c r="F275" s="107">
        <v>0</v>
      </c>
      <c r="G275" s="107">
        <v>0</v>
      </c>
      <c r="H275" s="107">
        <v>0</v>
      </c>
      <c r="I275" s="107">
        <v>0</v>
      </c>
      <c r="J275" s="107">
        <v>0</v>
      </c>
      <c r="K275" s="157">
        <f t="shared" si="228"/>
        <v>0</v>
      </c>
    </row>
    <row r="276" spans="1:11" s="107" customFormat="1" x14ac:dyDescent="0.3">
      <c r="A276" s="157" t="str">
        <f t="shared" si="219"/>
        <v>Great DunhamBungalow</v>
      </c>
      <c r="B276" s="157" t="s">
        <v>147</v>
      </c>
      <c r="C276" s="187" t="s">
        <v>555</v>
      </c>
      <c r="D276" s="107">
        <v>0</v>
      </c>
      <c r="E276" s="107">
        <v>2</v>
      </c>
      <c r="F276" s="107">
        <v>3</v>
      </c>
      <c r="G276" s="107">
        <v>0</v>
      </c>
      <c r="H276" s="107">
        <v>0</v>
      </c>
      <c r="I276" s="107">
        <v>0</v>
      </c>
      <c r="J276" s="107">
        <v>0</v>
      </c>
      <c r="K276" s="157">
        <f t="shared" si="228"/>
        <v>5</v>
      </c>
    </row>
    <row r="277" spans="1:11" s="107" customFormat="1" x14ac:dyDescent="0.3">
      <c r="A277" s="157" t="str">
        <f t="shared" si="219"/>
        <v>Great DunhamFlat</v>
      </c>
      <c r="B277" s="157" t="s">
        <v>147</v>
      </c>
      <c r="C277" s="187" t="s">
        <v>33</v>
      </c>
      <c r="D277" s="107">
        <v>0</v>
      </c>
      <c r="E277" s="107">
        <v>0</v>
      </c>
      <c r="F277" s="107">
        <v>0</v>
      </c>
      <c r="G277" s="107">
        <v>0</v>
      </c>
      <c r="H277" s="107">
        <v>0</v>
      </c>
      <c r="I277" s="107">
        <v>0</v>
      </c>
      <c r="J277" s="107">
        <v>0</v>
      </c>
      <c r="K277" s="157">
        <f t="shared" si="228"/>
        <v>0</v>
      </c>
    </row>
    <row r="278" spans="1:11" s="107" customFormat="1" x14ac:dyDescent="0.3">
      <c r="A278" s="157" t="str">
        <f t="shared" si="219"/>
        <v>Great DunhamHouse</v>
      </c>
      <c r="B278" s="157" t="s">
        <v>147</v>
      </c>
      <c r="C278" s="187" t="s">
        <v>556</v>
      </c>
      <c r="D278" s="107">
        <v>0</v>
      </c>
      <c r="E278" s="107">
        <v>0</v>
      </c>
      <c r="F278" s="107">
        <v>1</v>
      </c>
      <c r="G278" s="107">
        <v>7</v>
      </c>
      <c r="H278" s="107">
        <v>0</v>
      </c>
      <c r="I278" s="107">
        <v>0</v>
      </c>
      <c r="J278" s="107">
        <v>0</v>
      </c>
      <c r="K278" s="157">
        <f t="shared" si="228"/>
        <v>8</v>
      </c>
    </row>
    <row r="279" spans="1:11" s="107" customFormat="1" x14ac:dyDescent="0.3">
      <c r="A279" s="157" t="str">
        <f t="shared" si="219"/>
        <v>Great DunhamMaisonette</v>
      </c>
      <c r="B279" s="157" t="s">
        <v>147</v>
      </c>
      <c r="C279" s="188" t="s">
        <v>557</v>
      </c>
      <c r="D279" s="107">
        <v>0</v>
      </c>
      <c r="E279" s="107">
        <v>0</v>
      </c>
      <c r="F279" s="107">
        <v>0</v>
      </c>
      <c r="G279" s="107">
        <v>0</v>
      </c>
      <c r="H279" s="107">
        <v>0</v>
      </c>
      <c r="I279" s="107">
        <v>0</v>
      </c>
      <c r="J279" s="107">
        <v>0</v>
      </c>
      <c r="K279" s="157">
        <f t="shared" si="228"/>
        <v>0</v>
      </c>
    </row>
    <row r="280" spans="1:11" s="107" customFormat="1" x14ac:dyDescent="0.3">
      <c r="A280" s="157" t="str">
        <f>B280&amp;C280</f>
        <v>Great DunhamGeneral needs</v>
      </c>
      <c r="B280" s="157" t="s">
        <v>147</v>
      </c>
      <c r="C280" s="188" t="s">
        <v>67</v>
      </c>
      <c r="D280" s="157">
        <f t="shared" ref="D280" si="277">SUM(D275:D279)</f>
        <v>0</v>
      </c>
      <c r="E280" s="157">
        <f t="shared" ref="E280" si="278">SUM(E275:E279)</f>
        <v>2</v>
      </c>
      <c r="F280" s="157">
        <f t="shared" ref="F280" si="279">SUM(F275:F279)</f>
        <v>4</v>
      </c>
      <c r="G280" s="157">
        <f t="shared" ref="G280" si="280">SUM(G275:G279)</f>
        <v>7</v>
      </c>
      <c r="H280" s="157">
        <f t="shared" ref="H280" si="281">SUM(H275:H279)</f>
        <v>0</v>
      </c>
      <c r="I280" s="157">
        <f t="shared" ref="I280" si="282">SUM(I275:I279)</f>
        <v>0</v>
      </c>
      <c r="J280" s="157">
        <f t="shared" ref="J280" si="283">SUM(J275:J279)</f>
        <v>0</v>
      </c>
      <c r="K280" s="157">
        <f t="shared" ref="K280" si="284">SUM(K275:K279)</f>
        <v>13</v>
      </c>
    </row>
    <row r="281" spans="1:11" s="107" customFormat="1" x14ac:dyDescent="0.3">
      <c r="A281" s="157" t="str">
        <f t="shared" si="219"/>
        <v>Great DunhamSheltered</v>
      </c>
      <c r="B281" s="157" t="s">
        <v>147</v>
      </c>
      <c r="C281" s="188" t="s">
        <v>46</v>
      </c>
      <c r="D281" s="107">
        <v>0</v>
      </c>
      <c r="E281" s="107">
        <v>0</v>
      </c>
      <c r="F281" s="107">
        <v>0</v>
      </c>
      <c r="G281" s="107">
        <v>1</v>
      </c>
      <c r="H281" s="107">
        <v>0</v>
      </c>
      <c r="I281" s="107">
        <v>0</v>
      </c>
      <c r="J281" s="107">
        <v>0</v>
      </c>
      <c r="K281" s="157">
        <f t="shared" si="228"/>
        <v>1</v>
      </c>
    </row>
    <row r="282" spans="1:11" s="107" customFormat="1" x14ac:dyDescent="0.3">
      <c r="A282" s="157" t="str">
        <f t="shared" si="219"/>
        <v>Great DunhamShared ownership</v>
      </c>
      <c r="B282" s="157" t="s">
        <v>147</v>
      </c>
      <c r="C282" s="189" t="s">
        <v>24</v>
      </c>
      <c r="D282" s="107">
        <v>0</v>
      </c>
      <c r="E282" s="107">
        <v>0</v>
      </c>
      <c r="F282" s="107">
        <v>0</v>
      </c>
      <c r="G282" s="107">
        <v>0</v>
      </c>
      <c r="H282" s="107">
        <v>0</v>
      </c>
      <c r="I282" s="107">
        <v>0</v>
      </c>
      <c r="J282" s="107">
        <v>0</v>
      </c>
      <c r="K282" s="157">
        <f t="shared" si="228"/>
        <v>0</v>
      </c>
    </row>
    <row r="283" spans="1:11" s="107" customFormat="1" x14ac:dyDescent="0.3">
      <c r="A283" s="157" t="str">
        <f t="shared" si="219"/>
        <v>Great EllinghamBedsit</v>
      </c>
      <c r="B283" s="157" t="s">
        <v>149</v>
      </c>
      <c r="C283" s="186" t="s">
        <v>70</v>
      </c>
      <c r="D283" s="107">
        <v>0</v>
      </c>
      <c r="E283" s="107">
        <v>1</v>
      </c>
      <c r="F283" s="107">
        <v>0</v>
      </c>
      <c r="G283" s="107">
        <v>0</v>
      </c>
      <c r="H283" s="107">
        <v>0</v>
      </c>
      <c r="I283" s="107">
        <v>0</v>
      </c>
      <c r="J283" s="107">
        <v>0</v>
      </c>
      <c r="K283" s="157">
        <f t="shared" si="228"/>
        <v>1</v>
      </c>
    </row>
    <row r="284" spans="1:11" s="107" customFormat="1" x14ac:dyDescent="0.3">
      <c r="A284" s="157" t="str">
        <f t="shared" si="219"/>
        <v>Great EllinghamBungalow</v>
      </c>
      <c r="B284" s="157" t="s">
        <v>149</v>
      </c>
      <c r="C284" s="187" t="s">
        <v>555</v>
      </c>
      <c r="D284" s="107">
        <v>0</v>
      </c>
      <c r="E284" s="107">
        <v>0</v>
      </c>
      <c r="F284" s="107">
        <v>4</v>
      </c>
      <c r="G284" s="107">
        <v>0</v>
      </c>
      <c r="H284" s="107">
        <v>0</v>
      </c>
      <c r="I284" s="107">
        <v>0</v>
      </c>
      <c r="J284" s="107">
        <v>0</v>
      </c>
      <c r="K284" s="157">
        <f t="shared" si="228"/>
        <v>4</v>
      </c>
    </row>
    <row r="285" spans="1:11" s="107" customFormat="1" x14ac:dyDescent="0.3">
      <c r="A285" s="157" t="str">
        <f t="shared" si="219"/>
        <v>Great EllinghamFlat</v>
      </c>
      <c r="B285" s="157" t="s">
        <v>149</v>
      </c>
      <c r="C285" s="187" t="s">
        <v>33</v>
      </c>
      <c r="D285" s="107">
        <v>0</v>
      </c>
      <c r="E285" s="107">
        <v>0</v>
      </c>
      <c r="F285" s="107">
        <v>0</v>
      </c>
      <c r="G285" s="107">
        <v>0</v>
      </c>
      <c r="H285" s="107">
        <v>0</v>
      </c>
      <c r="I285" s="107">
        <v>0</v>
      </c>
      <c r="J285" s="107">
        <v>0</v>
      </c>
      <c r="K285" s="157">
        <f t="shared" si="228"/>
        <v>0</v>
      </c>
    </row>
    <row r="286" spans="1:11" s="107" customFormat="1" x14ac:dyDescent="0.3">
      <c r="A286" s="157" t="str">
        <f t="shared" si="219"/>
        <v>Great EllinghamHouse</v>
      </c>
      <c r="B286" s="157" t="s">
        <v>149</v>
      </c>
      <c r="C286" s="187" t="s">
        <v>556</v>
      </c>
      <c r="D286" s="107">
        <v>0</v>
      </c>
      <c r="E286" s="107">
        <v>2</v>
      </c>
      <c r="F286" s="107">
        <v>17</v>
      </c>
      <c r="G286" s="107">
        <v>15</v>
      </c>
      <c r="H286" s="107">
        <v>0</v>
      </c>
      <c r="I286" s="107">
        <v>0</v>
      </c>
      <c r="J286" s="107">
        <v>0</v>
      </c>
      <c r="K286" s="157">
        <f t="shared" si="228"/>
        <v>34</v>
      </c>
    </row>
    <row r="287" spans="1:11" s="107" customFormat="1" x14ac:dyDescent="0.3">
      <c r="A287" s="157" t="str">
        <f t="shared" si="219"/>
        <v>Great EllinghamMaisonette</v>
      </c>
      <c r="B287" s="157" t="s">
        <v>149</v>
      </c>
      <c r="C287" s="188" t="s">
        <v>557</v>
      </c>
      <c r="D287" s="107">
        <v>0</v>
      </c>
      <c r="E287" s="107">
        <v>0</v>
      </c>
      <c r="F287" s="107">
        <v>0</v>
      </c>
      <c r="G287" s="107">
        <v>0</v>
      </c>
      <c r="H287" s="107">
        <v>0</v>
      </c>
      <c r="I287" s="107">
        <v>0</v>
      </c>
      <c r="J287" s="107">
        <v>0</v>
      </c>
      <c r="K287" s="157">
        <f t="shared" si="228"/>
        <v>0</v>
      </c>
    </row>
    <row r="288" spans="1:11" s="107" customFormat="1" x14ac:dyDescent="0.3">
      <c r="A288" s="157" t="str">
        <f>B288&amp;C288</f>
        <v>Great EllinghamGeneral needs</v>
      </c>
      <c r="B288" s="157" t="s">
        <v>149</v>
      </c>
      <c r="C288" s="188" t="s">
        <v>67</v>
      </c>
      <c r="D288" s="157">
        <f t="shared" ref="D288" si="285">SUM(D283:D287)</f>
        <v>0</v>
      </c>
      <c r="E288" s="157">
        <f t="shared" ref="E288" si="286">SUM(E283:E287)</f>
        <v>3</v>
      </c>
      <c r="F288" s="157">
        <f t="shared" ref="F288" si="287">SUM(F283:F287)</f>
        <v>21</v>
      </c>
      <c r="G288" s="157">
        <f t="shared" ref="G288" si="288">SUM(G283:G287)</f>
        <v>15</v>
      </c>
      <c r="H288" s="157">
        <f t="shared" ref="H288" si="289">SUM(H283:H287)</f>
        <v>0</v>
      </c>
      <c r="I288" s="157">
        <f t="shared" ref="I288" si="290">SUM(I283:I287)</f>
        <v>0</v>
      </c>
      <c r="J288" s="157">
        <f t="shared" ref="J288" si="291">SUM(J283:J287)</f>
        <v>0</v>
      </c>
      <c r="K288" s="157">
        <f t="shared" ref="K288" si="292">SUM(K283:K287)</f>
        <v>39</v>
      </c>
    </row>
    <row r="289" spans="1:11" s="107" customFormat="1" x14ac:dyDescent="0.3">
      <c r="A289" s="157" t="str">
        <f t="shared" si="219"/>
        <v>Great EllinghamSheltered</v>
      </c>
      <c r="B289" s="157" t="s">
        <v>149</v>
      </c>
      <c r="C289" s="188" t="s">
        <v>46</v>
      </c>
      <c r="D289" s="107">
        <v>0</v>
      </c>
      <c r="E289" s="107">
        <v>2</v>
      </c>
      <c r="F289" s="107">
        <v>0</v>
      </c>
      <c r="G289" s="107">
        <v>0</v>
      </c>
      <c r="H289" s="107">
        <v>0</v>
      </c>
      <c r="I289" s="107">
        <v>0</v>
      </c>
      <c r="J289" s="107">
        <v>0</v>
      </c>
      <c r="K289" s="157">
        <f t="shared" si="228"/>
        <v>2</v>
      </c>
    </row>
    <row r="290" spans="1:11" s="107" customFormat="1" x14ac:dyDescent="0.3">
      <c r="A290" s="157" t="str">
        <f t="shared" si="219"/>
        <v>Great EllinghamShared ownership</v>
      </c>
      <c r="B290" s="157" t="s">
        <v>149</v>
      </c>
      <c r="C290" s="189" t="s">
        <v>24</v>
      </c>
      <c r="D290" s="107">
        <v>0</v>
      </c>
      <c r="E290" s="107">
        <v>0</v>
      </c>
      <c r="F290" s="107">
        <v>0</v>
      </c>
      <c r="G290" s="107">
        <v>0</v>
      </c>
      <c r="H290" s="107">
        <v>0</v>
      </c>
      <c r="I290" s="107">
        <v>0</v>
      </c>
      <c r="J290" s="107">
        <v>0</v>
      </c>
      <c r="K290" s="157">
        <f t="shared" si="228"/>
        <v>0</v>
      </c>
    </row>
    <row r="291" spans="1:11" s="107" customFormat="1" x14ac:dyDescent="0.3">
      <c r="A291" s="157" t="str">
        <f t="shared" si="219"/>
        <v>HockhamBedsit</v>
      </c>
      <c r="B291" s="157" t="s">
        <v>165</v>
      </c>
      <c r="C291" s="186" t="s">
        <v>70</v>
      </c>
      <c r="D291" s="107">
        <v>0</v>
      </c>
      <c r="E291" s="107">
        <v>0</v>
      </c>
      <c r="F291" s="107">
        <v>0</v>
      </c>
      <c r="G291" s="107">
        <v>0</v>
      </c>
      <c r="H291" s="107">
        <v>0</v>
      </c>
      <c r="I291" s="107">
        <v>0</v>
      </c>
      <c r="J291" s="107">
        <v>0</v>
      </c>
      <c r="K291" s="157">
        <f t="shared" si="228"/>
        <v>0</v>
      </c>
    </row>
    <row r="292" spans="1:11" s="107" customFormat="1" x14ac:dyDescent="0.3">
      <c r="A292" s="157" t="str">
        <f t="shared" si="219"/>
        <v>HockhamBungalow</v>
      </c>
      <c r="B292" s="157" t="s">
        <v>165</v>
      </c>
      <c r="C292" s="187" t="s">
        <v>555</v>
      </c>
      <c r="D292" s="107">
        <v>0</v>
      </c>
      <c r="E292" s="107">
        <v>0</v>
      </c>
      <c r="F292" s="107">
        <v>5</v>
      </c>
      <c r="G292" s="107">
        <v>0</v>
      </c>
      <c r="H292" s="107">
        <v>0</v>
      </c>
      <c r="I292" s="107">
        <v>0</v>
      </c>
      <c r="J292" s="107">
        <v>0</v>
      </c>
      <c r="K292" s="157">
        <f t="shared" si="228"/>
        <v>5</v>
      </c>
    </row>
    <row r="293" spans="1:11" s="107" customFormat="1" x14ac:dyDescent="0.3">
      <c r="A293" s="157" t="str">
        <f t="shared" si="219"/>
        <v>HockhamFlat</v>
      </c>
      <c r="B293" s="157" t="s">
        <v>165</v>
      </c>
      <c r="C293" s="187" t="s">
        <v>33</v>
      </c>
      <c r="D293" s="107">
        <v>0</v>
      </c>
      <c r="E293" s="107">
        <v>0</v>
      </c>
      <c r="F293" s="107">
        <v>0</v>
      </c>
      <c r="G293" s="107">
        <v>0</v>
      </c>
      <c r="H293" s="107">
        <v>0</v>
      </c>
      <c r="I293" s="107">
        <v>0</v>
      </c>
      <c r="J293" s="107">
        <v>0</v>
      </c>
      <c r="K293" s="157">
        <f t="shared" si="228"/>
        <v>0</v>
      </c>
    </row>
    <row r="294" spans="1:11" s="107" customFormat="1" x14ac:dyDescent="0.3">
      <c r="A294" s="157" t="str">
        <f t="shared" si="219"/>
        <v>HockhamHouse</v>
      </c>
      <c r="B294" s="157" t="s">
        <v>165</v>
      </c>
      <c r="C294" s="187" t="s">
        <v>556</v>
      </c>
      <c r="D294" s="107">
        <v>0</v>
      </c>
      <c r="E294" s="107">
        <v>0</v>
      </c>
      <c r="F294" s="107">
        <v>0</v>
      </c>
      <c r="G294" s="107">
        <v>6</v>
      </c>
      <c r="H294" s="107">
        <v>0</v>
      </c>
      <c r="I294" s="107">
        <v>0</v>
      </c>
      <c r="J294" s="107">
        <v>0</v>
      </c>
      <c r="K294" s="157">
        <f t="shared" si="228"/>
        <v>6</v>
      </c>
    </row>
    <row r="295" spans="1:11" s="107" customFormat="1" x14ac:dyDescent="0.3">
      <c r="A295" s="157" t="str">
        <f t="shared" ref="A295:A367" si="293">B295&amp;C295</f>
        <v>HockhamMaisonette</v>
      </c>
      <c r="B295" s="157" t="s">
        <v>165</v>
      </c>
      <c r="C295" s="188" t="s">
        <v>557</v>
      </c>
      <c r="D295" s="107">
        <v>0</v>
      </c>
      <c r="E295" s="107">
        <v>0</v>
      </c>
      <c r="F295" s="107">
        <v>0</v>
      </c>
      <c r="G295" s="107">
        <v>0</v>
      </c>
      <c r="H295" s="107">
        <v>0</v>
      </c>
      <c r="I295" s="107">
        <v>0</v>
      </c>
      <c r="J295" s="107">
        <v>0</v>
      </c>
      <c r="K295" s="157">
        <f t="shared" si="228"/>
        <v>0</v>
      </c>
    </row>
    <row r="296" spans="1:11" s="107" customFormat="1" x14ac:dyDescent="0.3">
      <c r="A296" s="157" t="str">
        <f>B296&amp;C296</f>
        <v>HockhamGeneral needs</v>
      </c>
      <c r="B296" s="157" t="s">
        <v>165</v>
      </c>
      <c r="C296" s="188" t="s">
        <v>67</v>
      </c>
      <c r="D296" s="157">
        <f t="shared" ref="D296" si="294">SUM(D291:D295)</f>
        <v>0</v>
      </c>
      <c r="E296" s="157">
        <f t="shared" ref="E296" si="295">SUM(E291:E295)</f>
        <v>0</v>
      </c>
      <c r="F296" s="157">
        <f t="shared" ref="F296" si="296">SUM(F291:F295)</f>
        <v>5</v>
      </c>
      <c r="G296" s="157">
        <f t="shared" ref="G296" si="297">SUM(G291:G295)</f>
        <v>6</v>
      </c>
      <c r="H296" s="157">
        <f t="shared" ref="H296" si="298">SUM(H291:H295)</f>
        <v>0</v>
      </c>
      <c r="I296" s="157">
        <f t="shared" ref="I296" si="299">SUM(I291:I295)</f>
        <v>0</v>
      </c>
      <c r="J296" s="157">
        <f t="shared" ref="J296" si="300">SUM(J291:J295)</f>
        <v>0</v>
      </c>
      <c r="K296" s="157">
        <f t="shared" ref="K296" si="301">SUM(K291:K295)</f>
        <v>11</v>
      </c>
    </row>
    <row r="297" spans="1:11" s="107" customFormat="1" x14ac:dyDescent="0.3">
      <c r="A297" s="157" t="str">
        <f t="shared" si="293"/>
        <v>HockhamSheltered</v>
      </c>
      <c r="B297" s="157" t="s">
        <v>165</v>
      </c>
      <c r="C297" s="188" t="s">
        <v>46</v>
      </c>
      <c r="D297" s="107">
        <v>0</v>
      </c>
      <c r="E297" s="107">
        <v>0</v>
      </c>
      <c r="F297" s="107">
        <v>0</v>
      </c>
      <c r="G297" s="107">
        <v>0</v>
      </c>
      <c r="H297" s="107">
        <v>0</v>
      </c>
      <c r="I297" s="107">
        <v>0</v>
      </c>
      <c r="J297" s="107">
        <v>0</v>
      </c>
      <c r="K297" s="157">
        <f t="shared" si="228"/>
        <v>0</v>
      </c>
    </row>
    <row r="298" spans="1:11" s="107" customFormat="1" x14ac:dyDescent="0.3">
      <c r="A298" s="157" t="str">
        <f t="shared" si="293"/>
        <v>HockhamShared ownership</v>
      </c>
      <c r="B298" s="157" t="s">
        <v>165</v>
      </c>
      <c r="C298" s="189" t="s">
        <v>24</v>
      </c>
      <c r="D298" s="107">
        <v>0</v>
      </c>
      <c r="E298" s="107">
        <v>0</v>
      </c>
      <c r="F298" s="107">
        <v>0</v>
      </c>
      <c r="G298" s="107">
        <v>0</v>
      </c>
      <c r="H298" s="107">
        <v>0</v>
      </c>
      <c r="I298" s="107">
        <v>0</v>
      </c>
      <c r="J298" s="107">
        <v>0</v>
      </c>
      <c r="K298" s="157">
        <f t="shared" ref="K298:K378" si="302">SUM(D298:J298)</f>
        <v>0</v>
      </c>
    </row>
    <row r="299" spans="1:11" s="107" customFormat="1" x14ac:dyDescent="0.3">
      <c r="A299" s="157" t="str">
        <f t="shared" si="293"/>
        <v>GressenhallBedsit</v>
      </c>
      <c r="B299" s="157" t="s">
        <v>151</v>
      </c>
      <c r="C299" s="186" t="s">
        <v>70</v>
      </c>
      <c r="D299" s="107">
        <v>0</v>
      </c>
      <c r="E299" s="107">
        <v>0</v>
      </c>
      <c r="F299" s="107">
        <v>0</v>
      </c>
      <c r="G299" s="107">
        <v>0</v>
      </c>
      <c r="H299" s="107">
        <v>0</v>
      </c>
      <c r="I299" s="107">
        <v>0</v>
      </c>
      <c r="J299" s="107">
        <v>0</v>
      </c>
      <c r="K299" s="157">
        <f t="shared" si="302"/>
        <v>0</v>
      </c>
    </row>
    <row r="300" spans="1:11" s="107" customFormat="1" x14ac:dyDescent="0.3">
      <c r="A300" s="157" t="str">
        <f t="shared" si="293"/>
        <v>GressenhallBungalow</v>
      </c>
      <c r="B300" s="157" t="s">
        <v>151</v>
      </c>
      <c r="C300" s="187" t="s">
        <v>555</v>
      </c>
      <c r="D300" s="107">
        <v>0</v>
      </c>
      <c r="E300" s="107">
        <v>4</v>
      </c>
      <c r="F300" s="107">
        <v>24</v>
      </c>
      <c r="G300" s="107">
        <v>0</v>
      </c>
      <c r="H300" s="107">
        <v>0</v>
      </c>
      <c r="I300" s="107">
        <v>0</v>
      </c>
      <c r="J300" s="107">
        <v>0</v>
      </c>
      <c r="K300" s="157">
        <f t="shared" si="302"/>
        <v>28</v>
      </c>
    </row>
    <row r="301" spans="1:11" s="107" customFormat="1" x14ac:dyDescent="0.3">
      <c r="A301" s="157" t="str">
        <f t="shared" si="293"/>
        <v>GressenhallFlat</v>
      </c>
      <c r="B301" s="157" t="s">
        <v>151</v>
      </c>
      <c r="C301" s="187" t="s">
        <v>33</v>
      </c>
      <c r="D301" s="107">
        <v>0</v>
      </c>
      <c r="E301" s="107">
        <v>0</v>
      </c>
      <c r="F301" s="107">
        <v>0</v>
      </c>
      <c r="G301" s="107">
        <v>1</v>
      </c>
      <c r="H301" s="107">
        <v>0</v>
      </c>
      <c r="I301" s="107">
        <v>0</v>
      </c>
      <c r="J301" s="107">
        <v>0</v>
      </c>
      <c r="K301" s="157">
        <f t="shared" si="302"/>
        <v>1</v>
      </c>
    </row>
    <row r="302" spans="1:11" s="107" customFormat="1" x14ac:dyDescent="0.3">
      <c r="A302" s="157" t="str">
        <f t="shared" si="293"/>
        <v>GressenhallHouse</v>
      </c>
      <c r="B302" s="157" t="s">
        <v>151</v>
      </c>
      <c r="C302" s="187" t="s">
        <v>556</v>
      </c>
      <c r="D302" s="107">
        <v>0</v>
      </c>
      <c r="E302" s="107">
        <v>0</v>
      </c>
      <c r="F302" s="107">
        <v>5</v>
      </c>
      <c r="G302" s="107">
        <v>10</v>
      </c>
      <c r="H302" s="107">
        <v>0</v>
      </c>
      <c r="I302" s="107">
        <v>0</v>
      </c>
      <c r="J302" s="107">
        <v>0</v>
      </c>
      <c r="K302" s="157">
        <f t="shared" si="302"/>
        <v>15</v>
      </c>
    </row>
    <row r="303" spans="1:11" s="107" customFormat="1" x14ac:dyDescent="0.3">
      <c r="A303" s="157" t="str">
        <f t="shared" si="293"/>
        <v>GressenhallMaisonette</v>
      </c>
      <c r="B303" s="157" t="s">
        <v>151</v>
      </c>
      <c r="C303" s="188" t="s">
        <v>557</v>
      </c>
      <c r="D303" s="107">
        <v>0</v>
      </c>
      <c r="E303" s="107">
        <v>0</v>
      </c>
      <c r="F303" s="107">
        <v>0</v>
      </c>
      <c r="G303" s="107">
        <v>0</v>
      </c>
      <c r="H303" s="107">
        <v>0</v>
      </c>
      <c r="I303" s="107">
        <v>0</v>
      </c>
      <c r="J303" s="107">
        <v>0</v>
      </c>
      <c r="K303" s="157">
        <f t="shared" si="302"/>
        <v>0</v>
      </c>
    </row>
    <row r="304" spans="1:11" s="107" customFormat="1" x14ac:dyDescent="0.3">
      <c r="A304" s="157" t="str">
        <f>B304&amp;C304</f>
        <v>GressenhallGeneral needs</v>
      </c>
      <c r="B304" s="157" t="s">
        <v>151</v>
      </c>
      <c r="C304" s="188" t="s">
        <v>67</v>
      </c>
      <c r="D304" s="157">
        <f t="shared" ref="D304" si="303">SUM(D299:D303)</f>
        <v>0</v>
      </c>
      <c r="E304" s="157">
        <f t="shared" ref="E304" si="304">SUM(E299:E303)</f>
        <v>4</v>
      </c>
      <c r="F304" s="157">
        <f t="shared" ref="F304" si="305">SUM(F299:F303)</f>
        <v>29</v>
      </c>
      <c r="G304" s="157">
        <f t="shared" ref="G304" si="306">SUM(G299:G303)</f>
        <v>11</v>
      </c>
      <c r="H304" s="157">
        <f t="shared" ref="H304" si="307">SUM(H299:H303)</f>
        <v>0</v>
      </c>
      <c r="I304" s="157">
        <f t="shared" ref="I304" si="308">SUM(I299:I303)</f>
        <v>0</v>
      </c>
      <c r="J304" s="157">
        <f t="shared" ref="J304" si="309">SUM(J299:J303)</f>
        <v>0</v>
      </c>
      <c r="K304" s="157">
        <f t="shared" ref="K304" si="310">SUM(K299:K303)</f>
        <v>44</v>
      </c>
    </row>
    <row r="305" spans="1:11" s="107" customFormat="1" x14ac:dyDescent="0.3">
      <c r="A305" s="157" t="str">
        <f t="shared" si="293"/>
        <v>GressenhallSheltered</v>
      </c>
      <c r="B305" s="157" t="s">
        <v>151</v>
      </c>
      <c r="C305" s="188" t="s">
        <v>46</v>
      </c>
      <c r="D305" s="107">
        <v>0</v>
      </c>
      <c r="E305" s="107">
        <v>6</v>
      </c>
      <c r="F305" s="107">
        <v>1</v>
      </c>
      <c r="G305" s="107">
        <v>0</v>
      </c>
      <c r="H305" s="107">
        <v>0</v>
      </c>
      <c r="I305" s="107">
        <v>0</v>
      </c>
      <c r="J305" s="107">
        <v>0</v>
      </c>
      <c r="K305" s="157">
        <f t="shared" si="302"/>
        <v>7</v>
      </c>
    </row>
    <row r="306" spans="1:11" s="107" customFormat="1" x14ac:dyDescent="0.3">
      <c r="A306" s="157" t="str">
        <f t="shared" si="293"/>
        <v>GressenhallShared ownership</v>
      </c>
      <c r="B306" s="157" t="s">
        <v>151</v>
      </c>
      <c r="C306" s="189" t="s">
        <v>24</v>
      </c>
      <c r="D306" s="107">
        <v>0</v>
      </c>
      <c r="E306" s="107">
        <v>0</v>
      </c>
      <c r="F306" s="107">
        <v>0</v>
      </c>
      <c r="G306" s="107">
        <v>0</v>
      </c>
      <c r="H306" s="107">
        <v>0</v>
      </c>
      <c r="I306" s="107">
        <v>0</v>
      </c>
      <c r="J306" s="107">
        <v>0</v>
      </c>
      <c r="K306" s="157">
        <f t="shared" si="302"/>
        <v>0</v>
      </c>
    </row>
    <row r="307" spans="1:11" s="107" customFormat="1" x14ac:dyDescent="0.3">
      <c r="A307" s="157" t="str">
        <f t="shared" si="293"/>
        <v>GuistBedsit</v>
      </c>
      <c r="B307" s="157" t="s">
        <v>155</v>
      </c>
      <c r="C307" s="186" t="s">
        <v>70</v>
      </c>
      <c r="D307" s="107">
        <v>0</v>
      </c>
      <c r="E307" s="107">
        <v>0</v>
      </c>
      <c r="F307" s="107">
        <v>0</v>
      </c>
      <c r="G307" s="107">
        <v>0</v>
      </c>
      <c r="H307" s="107">
        <v>0</v>
      </c>
      <c r="I307" s="107">
        <v>0</v>
      </c>
      <c r="J307" s="107">
        <v>0</v>
      </c>
      <c r="K307" s="157">
        <f t="shared" si="302"/>
        <v>0</v>
      </c>
    </row>
    <row r="308" spans="1:11" s="107" customFormat="1" x14ac:dyDescent="0.3">
      <c r="A308" s="157" t="str">
        <f t="shared" si="293"/>
        <v>GuistBungalow</v>
      </c>
      <c r="B308" s="157" t="s">
        <v>155</v>
      </c>
      <c r="C308" s="187" t="s">
        <v>555</v>
      </c>
      <c r="D308" s="107">
        <v>0</v>
      </c>
      <c r="E308" s="107">
        <v>0</v>
      </c>
      <c r="F308" s="107">
        <v>8</v>
      </c>
      <c r="G308" s="107">
        <v>0</v>
      </c>
      <c r="H308" s="107">
        <v>0</v>
      </c>
      <c r="I308" s="107">
        <v>0</v>
      </c>
      <c r="J308" s="107">
        <v>0</v>
      </c>
      <c r="K308" s="157">
        <f t="shared" si="302"/>
        <v>8</v>
      </c>
    </row>
    <row r="309" spans="1:11" s="107" customFormat="1" x14ac:dyDescent="0.3">
      <c r="A309" s="157" t="str">
        <f t="shared" si="293"/>
        <v>GuistFlat</v>
      </c>
      <c r="B309" s="157" t="s">
        <v>155</v>
      </c>
      <c r="C309" s="187" t="s">
        <v>33</v>
      </c>
      <c r="D309" s="107">
        <v>0</v>
      </c>
      <c r="E309" s="107">
        <v>1</v>
      </c>
      <c r="F309" s="107">
        <v>1</v>
      </c>
      <c r="G309" s="107">
        <v>0</v>
      </c>
      <c r="H309" s="107">
        <v>0</v>
      </c>
      <c r="I309" s="107">
        <v>0</v>
      </c>
      <c r="J309" s="107">
        <v>0</v>
      </c>
      <c r="K309" s="157">
        <f t="shared" si="302"/>
        <v>2</v>
      </c>
    </row>
    <row r="310" spans="1:11" s="107" customFormat="1" x14ac:dyDescent="0.3">
      <c r="A310" s="157" t="str">
        <f t="shared" si="293"/>
        <v>GuistHouse</v>
      </c>
      <c r="B310" s="157" t="s">
        <v>155</v>
      </c>
      <c r="C310" s="187" t="s">
        <v>556</v>
      </c>
      <c r="D310" s="107">
        <v>0</v>
      </c>
      <c r="E310" s="107">
        <v>0</v>
      </c>
      <c r="F310" s="107">
        <v>3</v>
      </c>
      <c r="G310" s="107">
        <v>1</v>
      </c>
      <c r="H310" s="107">
        <v>0</v>
      </c>
      <c r="I310" s="107">
        <v>0</v>
      </c>
      <c r="J310" s="107">
        <v>0</v>
      </c>
      <c r="K310" s="157">
        <f t="shared" si="302"/>
        <v>4</v>
      </c>
    </row>
    <row r="311" spans="1:11" s="107" customFormat="1" x14ac:dyDescent="0.3">
      <c r="A311" s="157" t="str">
        <f t="shared" si="293"/>
        <v>GuistMaisonette</v>
      </c>
      <c r="B311" s="157" t="s">
        <v>155</v>
      </c>
      <c r="C311" s="188" t="s">
        <v>557</v>
      </c>
      <c r="D311" s="107">
        <v>0</v>
      </c>
      <c r="E311" s="107">
        <v>0</v>
      </c>
      <c r="F311" s="107">
        <v>0</v>
      </c>
      <c r="G311" s="107">
        <v>0</v>
      </c>
      <c r="H311" s="107">
        <v>0</v>
      </c>
      <c r="I311" s="107">
        <v>0</v>
      </c>
      <c r="J311" s="107">
        <v>0</v>
      </c>
      <c r="K311" s="157">
        <f t="shared" si="302"/>
        <v>0</v>
      </c>
    </row>
    <row r="312" spans="1:11" s="107" customFormat="1" x14ac:dyDescent="0.3">
      <c r="A312" s="157" t="str">
        <f>B312&amp;C312</f>
        <v>GuistGeneral needs</v>
      </c>
      <c r="B312" s="157" t="s">
        <v>155</v>
      </c>
      <c r="C312" s="188" t="s">
        <v>67</v>
      </c>
      <c r="D312" s="157">
        <f t="shared" ref="D312" si="311">SUM(D307:D311)</f>
        <v>0</v>
      </c>
      <c r="E312" s="157">
        <f t="shared" ref="E312" si="312">SUM(E307:E311)</f>
        <v>1</v>
      </c>
      <c r="F312" s="157">
        <f t="shared" ref="F312" si="313">SUM(F307:F311)</f>
        <v>12</v>
      </c>
      <c r="G312" s="157">
        <f t="shared" ref="G312" si="314">SUM(G307:G311)</f>
        <v>1</v>
      </c>
      <c r="H312" s="157">
        <f t="shared" ref="H312" si="315">SUM(H307:H311)</f>
        <v>0</v>
      </c>
      <c r="I312" s="157">
        <f t="shared" ref="I312" si="316">SUM(I307:I311)</f>
        <v>0</v>
      </c>
      <c r="J312" s="157">
        <f t="shared" ref="J312" si="317">SUM(J307:J311)</f>
        <v>0</v>
      </c>
      <c r="K312" s="157">
        <f t="shared" ref="K312" si="318">SUM(K307:K311)</f>
        <v>14</v>
      </c>
    </row>
    <row r="313" spans="1:11" s="107" customFormat="1" x14ac:dyDescent="0.3">
      <c r="A313" s="157" t="str">
        <f t="shared" si="293"/>
        <v>GuistSheltered</v>
      </c>
      <c r="B313" s="157" t="s">
        <v>155</v>
      </c>
      <c r="C313" s="188" t="s">
        <v>46</v>
      </c>
      <c r="D313" s="107">
        <v>0</v>
      </c>
      <c r="E313" s="107">
        <v>0</v>
      </c>
      <c r="F313" s="107">
        <v>0</v>
      </c>
      <c r="G313" s="107">
        <v>0</v>
      </c>
      <c r="H313" s="107">
        <v>0</v>
      </c>
      <c r="I313" s="107">
        <v>0</v>
      </c>
      <c r="J313" s="107">
        <v>0</v>
      </c>
      <c r="K313" s="157">
        <f t="shared" si="302"/>
        <v>0</v>
      </c>
    </row>
    <row r="314" spans="1:11" s="107" customFormat="1" x14ac:dyDescent="0.3">
      <c r="A314" s="157" t="str">
        <f t="shared" si="293"/>
        <v>GuistShared ownership</v>
      </c>
      <c r="B314" s="157" t="s">
        <v>155</v>
      </c>
      <c r="C314" s="189" t="s">
        <v>24</v>
      </c>
      <c r="D314" s="107">
        <v>0</v>
      </c>
      <c r="E314" s="107">
        <v>0</v>
      </c>
      <c r="F314" s="107">
        <v>0</v>
      </c>
      <c r="G314" s="107">
        <v>0</v>
      </c>
      <c r="H314" s="107">
        <v>0</v>
      </c>
      <c r="I314" s="107">
        <v>0</v>
      </c>
      <c r="J314" s="107">
        <v>0</v>
      </c>
      <c r="K314" s="157">
        <f t="shared" si="302"/>
        <v>0</v>
      </c>
    </row>
    <row r="315" spans="1:11" s="107" customFormat="1" x14ac:dyDescent="0.3">
      <c r="A315" s="157" t="str">
        <f t="shared" si="293"/>
        <v>GristonBedsit</v>
      </c>
      <c r="B315" s="157" t="s">
        <v>153</v>
      </c>
      <c r="C315" s="186" t="s">
        <v>70</v>
      </c>
      <c r="D315" s="107">
        <v>0</v>
      </c>
      <c r="E315" s="107">
        <v>0</v>
      </c>
      <c r="F315" s="107">
        <v>0</v>
      </c>
      <c r="G315" s="107">
        <v>0</v>
      </c>
      <c r="H315" s="107">
        <v>0</v>
      </c>
      <c r="I315" s="107">
        <v>0</v>
      </c>
      <c r="J315" s="107">
        <v>0</v>
      </c>
      <c r="K315" s="157">
        <f t="shared" si="302"/>
        <v>0</v>
      </c>
    </row>
    <row r="316" spans="1:11" s="107" customFormat="1" x14ac:dyDescent="0.3">
      <c r="A316" s="157" t="str">
        <f t="shared" si="293"/>
        <v>GristonBungalow</v>
      </c>
      <c r="B316" s="157" t="s">
        <v>153</v>
      </c>
      <c r="C316" s="187" t="s">
        <v>555</v>
      </c>
      <c r="D316" s="107">
        <v>0</v>
      </c>
      <c r="E316" s="107">
        <v>0</v>
      </c>
      <c r="F316" s="107">
        <v>0</v>
      </c>
      <c r="G316" s="107">
        <v>0</v>
      </c>
      <c r="H316" s="107">
        <v>0</v>
      </c>
      <c r="I316" s="107">
        <v>0</v>
      </c>
      <c r="J316" s="107">
        <v>0</v>
      </c>
      <c r="K316" s="157">
        <f t="shared" si="302"/>
        <v>0</v>
      </c>
    </row>
    <row r="317" spans="1:11" s="107" customFormat="1" x14ac:dyDescent="0.3">
      <c r="A317" s="157" t="str">
        <f t="shared" si="293"/>
        <v>GristonFlat</v>
      </c>
      <c r="B317" s="157" t="s">
        <v>153</v>
      </c>
      <c r="C317" s="187" t="s">
        <v>33</v>
      </c>
      <c r="D317" s="107">
        <v>0</v>
      </c>
      <c r="E317" s="107">
        <v>0</v>
      </c>
      <c r="F317" s="107">
        <v>0</v>
      </c>
      <c r="G317" s="107">
        <v>0</v>
      </c>
      <c r="H317" s="107">
        <v>0</v>
      </c>
      <c r="I317" s="107">
        <v>0</v>
      </c>
      <c r="J317" s="107">
        <v>0</v>
      </c>
      <c r="K317" s="157">
        <f t="shared" si="302"/>
        <v>0</v>
      </c>
    </row>
    <row r="318" spans="1:11" s="107" customFormat="1" x14ac:dyDescent="0.3">
      <c r="A318" s="157" t="str">
        <f t="shared" si="293"/>
        <v>GristonHouse</v>
      </c>
      <c r="B318" s="157" t="s">
        <v>153</v>
      </c>
      <c r="C318" s="187" t="s">
        <v>556</v>
      </c>
      <c r="D318" s="107">
        <v>0</v>
      </c>
      <c r="E318" s="107">
        <v>0</v>
      </c>
      <c r="F318" s="107">
        <v>0</v>
      </c>
      <c r="G318" s="107">
        <v>11</v>
      </c>
      <c r="H318" s="107">
        <v>3</v>
      </c>
      <c r="I318" s="107">
        <v>0</v>
      </c>
      <c r="J318" s="107">
        <v>0</v>
      </c>
      <c r="K318" s="157">
        <f t="shared" si="302"/>
        <v>14</v>
      </c>
    </row>
    <row r="319" spans="1:11" s="107" customFormat="1" x14ac:dyDescent="0.3">
      <c r="A319" s="157" t="str">
        <f t="shared" si="293"/>
        <v>GristonMaisonette</v>
      </c>
      <c r="B319" s="157" t="s">
        <v>153</v>
      </c>
      <c r="C319" s="188" t="s">
        <v>557</v>
      </c>
      <c r="D319" s="107">
        <v>0</v>
      </c>
      <c r="E319" s="107">
        <v>0</v>
      </c>
      <c r="F319" s="107">
        <v>0</v>
      </c>
      <c r="G319" s="107">
        <v>0</v>
      </c>
      <c r="H319" s="107">
        <v>0</v>
      </c>
      <c r="I319" s="107">
        <v>0</v>
      </c>
      <c r="J319" s="107">
        <v>0</v>
      </c>
      <c r="K319" s="157">
        <f t="shared" si="302"/>
        <v>0</v>
      </c>
    </row>
    <row r="320" spans="1:11" s="107" customFormat="1" x14ac:dyDescent="0.3">
      <c r="A320" s="157" t="str">
        <f>B320&amp;C320</f>
        <v>GristonGeneral needs</v>
      </c>
      <c r="B320" s="157" t="s">
        <v>153</v>
      </c>
      <c r="C320" s="188" t="s">
        <v>67</v>
      </c>
      <c r="D320" s="157">
        <f t="shared" ref="D320" si="319">SUM(D315:D319)</f>
        <v>0</v>
      </c>
      <c r="E320" s="157">
        <f t="shared" ref="E320" si="320">SUM(E315:E319)</f>
        <v>0</v>
      </c>
      <c r="F320" s="157">
        <f t="shared" ref="F320" si="321">SUM(F315:F319)</f>
        <v>0</v>
      </c>
      <c r="G320" s="157">
        <f t="shared" ref="G320" si="322">SUM(G315:G319)</f>
        <v>11</v>
      </c>
      <c r="H320" s="157">
        <f t="shared" ref="H320" si="323">SUM(H315:H319)</f>
        <v>3</v>
      </c>
      <c r="I320" s="157">
        <f t="shared" ref="I320" si="324">SUM(I315:I319)</f>
        <v>0</v>
      </c>
      <c r="J320" s="157">
        <f t="shared" ref="J320" si="325">SUM(J315:J319)</f>
        <v>0</v>
      </c>
      <c r="K320" s="157">
        <f t="shared" ref="K320" si="326">SUM(K315:K319)</f>
        <v>14</v>
      </c>
    </row>
    <row r="321" spans="1:11" s="107" customFormat="1" x14ac:dyDescent="0.3">
      <c r="A321" s="157" t="str">
        <f t="shared" si="293"/>
        <v>GristonSheltered</v>
      </c>
      <c r="B321" s="157" t="s">
        <v>153</v>
      </c>
      <c r="C321" s="188" t="s">
        <v>46</v>
      </c>
      <c r="D321" s="107">
        <v>0</v>
      </c>
      <c r="E321" s="107">
        <v>0</v>
      </c>
      <c r="F321" s="107">
        <v>1</v>
      </c>
      <c r="G321" s="107">
        <v>0</v>
      </c>
      <c r="H321" s="107">
        <v>0</v>
      </c>
      <c r="I321" s="107">
        <v>0</v>
      </c>
      <c r="J321" s="107">
        <v>0</v>
      </c>
      <c r="K321" s="157">
        <f t="shared" si="302"/>
        <v>1</v>
      </c>
    </row>
    <row r="322" spans="1:11" s="107" customFormat="1" x14ac:dyDescent="0.3">
      <c r="A322" s="157" t="str">
        <f t="shared" si="293"/>
        <v>GristonShared ownership</v>
      </c>
      <c r="B322" s="157" t="s">
        <v>153</v>
      </c>
      <c r="C322" s="189" t="s">
        <v>24</v>
      </c>
      <c r="D322" s="107">
        <v>0</v>
      </c>
      <c r="E322" s="107">
        <v>0</v>
      </c>
      <c r="F322" s="107">
        <v>0</v>
      </c>
      <c r="G322" s="107">
        <v>0</v>
      </c>
      <c r="H322" s="107">
        <v>0</v>
      </c>
      <c r="I322" s="107">
        <v>0</v>
      </c>
      <c r="J322" s="107">
        <v>0</v>
      </c>
      <c r="K322" s="157">
        <f t="shared" si="302"/>
        <v>0</v>
      </c>
    </row>
    <row r="323" spans="1:11" s="107" customFormat="1" x14ac:dyDescent="0.3">
      <c r="A323" s="157" t="str">
        <f t="shared" si="293"/>
        <v>HardinghamBedsit</v>
      </c>
      <c r="B323" s="157" t="s">
        <v>157</v>
      </c>
      <c r="C323" s="186" t="s">
        <v>70</v>
      </c>
      <c r="D323" s="107">
        <v>0</v>
      </c>
      <c r="E323" s="107">
        <v>0</v>
      </c>
      <c r="F323" s="107">
        <v>0</v>
      </c>
      <c r="G323" s="107">
        <v>0</v>
      </c>
      <c r="H323" s="107">
        <v>0</v>
      </c>
      <c r="I323" s="107">
        <v>0</v>
      </c>
      <c r="J323" s="107">
        <v>0</v>
      </c>
      <c r="K323" s="157">
        <f t="shared" si="302"/>
        <v>0</v>
      </c>
    </row>
    <row r="324" spans="1:11" s="107" customFormat="1" x14ac:dyDescent="0.3">
      <c r="A324" s="157" t="str">
        <f t="shared" si="293"/>
        <v>HardinghamBungalow</v>
      </c>
      <c r="B324" s="157" t="s">
        <v>157</v>
      </c>
      <c r="C324" s="187" t="s">
        <v>555</v>
      </c>
      <c r="D324" s="107">
        <v>0</v>
      </c>
      <c r="E324" s="107">
        <v>0</v>
      </c>
      <c r="F324" s="107">
        <v>2</v>
      </c>
      <c r="G324" s="107">
        <v>0</v>
      </c>
      <c r="H324" s="107">
        <v>0</v>
      </c>
      <c r="I324" s="107">
        <v>0</v>
      </c>
      <c r="J324" s="107">
        <v>0</v>
      </c>
      <c r="K324" s="157">
        <f t="shared" si="302"/>
        <v>2</v>
      </c>
    </row>
    <row r="325" spans="1:11" s="107" customFormat="1" x14ac:dyDescent="0.3">
      <c r="A325" s="157" t="str">
        <f t="shared" si="293"/>
        <v>HardinghamFlat</v>
      </c>
      <c r="B325" s="157" t="s">
        <v>157</v>
      </c>
      <c r="C325" s="187" t="s">
        <v>33</v>
      </c>
      <c r="D325" s="107">
        <v>0</v>
      </c>
      <c r="E325" s="107">
        <v>0</v>
      </c>
      <c r="F325" s="107">
        <v>0</v>
      </c>
      <c r="G325" s="107">
        <v>0</v>
      </c>
      <c r="H325" s="107">
        <v>0</v>
      </c>
      <c r="I325" s="107">
        <v>0</v>
      </c>
      <c r="J325" s="107">
        <v>0</v>
      </c>
      <c r="K325" s="157">
        <f t="shared" si="302"/>
        <v>0</v>
      </c>
    </row>
    <row r="326" spans="1:11" s="107" customFormat="1" x14ac:dyDescent="0.3">
      <c r="A326" s="157" t="str">
        <f t="shared" si="293"/>
        <v>HardinghamHouse</v>
      </c>
      <c r="B326" s="157" t="s">
        <v>157</v>
      </c>
      <c r="C326" s="187" t="s">
        <v>556</v>
      </c>
      <c r="D326" s="107">
        <v>0</v>
      </c>
      <c r="E326" s="107">
        <v>0</v>
      </c>
      <c r="F326" s="107">
        <v>0</v>
      </c>
      <c r="G326" s="107">
        <v>10</v>
      </c>
      <c r="H326" s="107">
        <v>0</v>
      </c>
      <c r="I326" s="107">
        <v>0</v>
      </c>
      <c r="J326" s="107">
        <v>0</v>
      </c>
      <c r="K326" s="157">
        <f t="shared" si="302"/>
        <v>10</v>
      </c>
    </row>
    <row r="327" spans="1:11" s="107" customFormat="1" x14ac:dyDescent="0.3">
      <c r="A327" s="157" t="str">
        <f t="shared" si="293"/>
        <v>HardinghamMaisonette</v>
      </c>
      <c r="B327" s="157" t="s">
        <v>157</v>
      </c>
      <c r="C327" s="188" t="s">
        <v>557</v>
      </c>
      <c r="D327" s="107">
        <v>0</v>
      </c>
      <c r="E327" s="107">
        <v>0</v>
      </c>
      <c r="F327" s="107">
        <v>0</v>
      </c>
      <c r="G327" s="107">
        <v>0</v>
      </c>
      <c r="H327" s="107">
        <v>0</v>
      </c>
      <c r="I327" s="107">
        <v>0</v>
      </c>
      <c r="J327" s="107">
        <v>0</v>
      </c>
      <c r="K327" s="157">
        <f t="shared" si="302"/>
        <v>0</v>
      </c>
    </row>
    <row r="328" spans="1:11" s="107" customFormat="1" x14ac:dyDescent="0.3">
      <c r="A328" s="157" t="str">
        <f>B328&amp;C328</f>
        <v>HardinghamGeneral needs</v>
      </c>
      <c r="B328" s="157" t="s">
        <v>157</v>
      </c>
      <c r="C328" s="188" t="s">
        <v>67</v>
      </c>
      <c r="D328" s="157">
        <f t="shared" ref="D328" si="327">SUM(D323:D327)</f>
        <v>0</v>
      </c>
      <c r="E328" s="157">
        <f t="shared" ref="E328" si="328">SUM(E323:E327)</f>
        <v>0</v>
      </c>
      <c r="F328" s="157">
        <f t="shared" ref="F328" si="329">SUM(F323:F327)</f>
        <v>2</v>
      </c>
      <c r="G328" s="157">
        <f t="shared" ref="G328" si="330">SUM(G323:G327)</f>
        <v>10</v>
      </c>
      <c r="H328" s="157">
        <f t="shared" ref="H328" si="331">SUM(H323:H327)</f>
        <v>0</v>
      </c>
      <c r="I328" s="157">
        <f t="shared" ref="I328" si="332">SUM(I323:I327)</f>
        <v>0</v>
      </c>
      <c r="J328" s="157">
        <f t="shared" ref="J328" si="333">SUM(J323:J327)</f>
        <v>0</v>
      </c>
      <c r="K328" s="157">
        <f t="shared" ref="K328" si="334">SUM(K323:K327)</f>
        <v>12</v>
      </c>
    </row>
    <row r="329" spans="1:11" s="107" customFormat="1" x14ac:dyDescent="0.3">
      <c r="A329" s="157" t="str">
        <f t="shared" si="293"/>
        <v>HardinghamSheltered</v>
      </c>
      <c r="B329" s="157" t="s">
        <v>157</v>
      </c>
      <c r="C329" s="188" t="s">
        <v>46</v>
      </c>
      <c r="D329" s="107">
        <v>0</v>
      </c>
      <c r="E329" s="107">
        <v>0</v>
      </c>
      <c r="F329" s="107">
        <v>0</v>
      </c>
      <c r="G329" s="107">
        <v>0</v>
      </c>
      <c r="H329" s="107">
        <v>0</v>
      </c>
      <c r="I329" s="107">
        <v>0</v>
      </c>
      <c r="J329" s="107">
        <v>0</v>
      </c>
      <c r="K329" s="157">
        <f t="shared" si="302"/>
        <v>0</v>
      </c>
    </row>
    <row r="330" spans="1:11" s="107" customFormat="1" x14ac:dyDescent="0.3">
      <c r="A330" s="157" t="str">
        <f t="shared" si="293"/>
        <v>HardinghamShared ownership</v>
      </c>
      <c r="B330" s="157" t="s">
        <v>157</v>
      </c>
      <c r="C330" s="189" t="s">
        <v>24</v>
      </c>
      <c r="D330" s="107">
        <v>0</v>
      </c>
      <c r="E330" s="107">
        <v>0</v>
      </c>
      <c r="F330" s="107">
        <v>0</v>
      </c>
      <c r="G330" s="107">
        <v>0</v>
      </c>
      <c r="H330" s="107">
        <v>0</v>
      </c>
      <c r="I330" s="107">
        <v>0</v>
      </c>
      <c r="J330" s="107">
        <v>0</v>
      </c>
      <c r="K330" s="157">
        <f t="shared" si="302"/>
        <v>0</v>
      </c>
    </row>
    <row r="331" spans="1:11" s="107" customFormat="1" x14ac:dyDescent="0.3">
      <c r="A331" s="157" t="str">
        <f t="shared" si="293"/>
        <v>HilboroughBedsit</v>
      </c>
      <c r="B331" s="157" t="s">
        <v>161</v>
      </c>
      <c r="C331" s="186" t="s">
        <v>70</v>
      </c>
      <c r="D331" s="107">
        <v>0</v>
      </c>
      <c r="E331" s="107">
        <v>0</v>
      </c>
      <c r="F331" s="107">
        <v>0</v>
      </c>
      <c r="G331" s="107">
        <v>0</v>
      </c>
      <c r="H331" s="107">
        <v>0</v>
      </c>
      <c r="I331" s="107">
        <v>0</v>
      </c>
      <c r="J331" s="107">
        <v>0</v>
      </c>
      <c r="K331" s="157">
        <f t="shared" si="302"/>
        <v>0</v>
      </c>
    </row>
    <row r="332" spans="1:11" s="107" customFormat="1" x14ac:dyDescent="0.3">
      <c r="A332" s="157" t="str">
        <f t="shared" si="293"/>
        <v>HilboroughBungalow</v>
      </c>
      <c r="B332" s="157" t="s">
        <v>161</v>
      </c>
      <c r="C332" s="187" t="s">
        <v>555</v>
      </c>
      <c r="D332" s="107">
        <v>0</v>
      </c>
      <c r="E332" s="107">
        <v>0</v>
      </c>
      <c r="F332" s="107">
        <v>9</v>
      </c>
      <c r="G332" s="107">
        <v>0</v>
      </c>
      <c r="H332" s="107">
        <v>0</v>
      </c>
      <c r="I332" s="107">
        <v>0</v>
      </c>
      <c r="J332" s="107">
        <v>0</v>
      </c>
      <c r="K332" s="157">
        <f t="shared" si="302"/>
        <v>9</v>
      </c>
    </row>
    <row r="333" spans="1:11" s="107" customFormat="1" x14ac:dyDescent="0.3">
      <c r="A333" s="157" t="str">
        <f t="shared" si="293"/>
        <v>HilboroughFlat</v>
      </c>
      <c r="B333" s="157" t="s">
        <v>161</v>
      </c>
      <c r="C333" s="187" t="s">
        <v>33</v>
      </c>
      <c r="D333" s="107">
        <v>0</v>
      </c>
      <c r="E333" s="107">
        <v>0</v>
      </c>
      <c r="F333" s="107">
        <v>0</v>
      </c>
      <c r="G333" s="107">
        <v>0</v>
      </c>
      <c r="H333" s="107">
        <v>0</v>
      </c>
      <c r="I333" s="107">
        <v>0</v>
      </c>
      <c r="J333" s="107">
        <v>0</v>
      </c>
      <c r="K333" s="157">
        <f t="shared" si="302"/>
        <v>0</v>
      </c>
    </row>
    <row r="334" spans="1:11" s="107" customFormat="1" x14ac:dyDescent="0.3">
      <c r="A334" s="157" t="str">
        <f t="shared" si="293"/>
        <v>HilboroughHouse</v>
      </c>
      <c r="B334" s="157" t="s">
        <v>161</v>
      </c>
      <c r="C334" s="187" t="s">
        <v>556</v>
      </c>
      <c r="D334" s="107">
        <v>0</v>
      </c>
      <c r="E334" s="107">
        <v>0</v>
      </c>
      <c r="F334" s="107">
        <v>0</v>
      </c>
      <c r="G334" s="107">
        <v>8</v>
      </c>
      <c r="H334" s="107">
        <v>0</v>
      </c>
      <c r="I334" s="107">
        <v>0</v>
      </c>
      <c r="J334" s="107">
        <v>0</v>
      </c>
      <c r="K334" s="157">
        <f t="shared" si="302"/>
        <v>8</v>
      </c>
    </row>
    <row r="335" spans="1:11" s="107" customFormat="1" x14ac:dyDescent="0.3">
      <c r="A335" s="157" t="str">
        <f t="shared" si="293"/>
        <v>HilboroughMaisonette</v>
      </c>
      <c r="B335" s="157" t="s">
        <v>161</v>
      </c>
      <c r="C335" s="188" t="s">
        <v>557</v>
      </c>
      <c r="D335" s="107">
        <v>0</v>
      </c>
      <c r="E335" s="107">
        <v>0</v>
      </c>
      <c r="F335" s="107">
        <v>0</v>
      </c>
      <c r="G335" s="107">
        <v>0</v>
      </c>
      <c r="H335" s="107">
        <v>0</v>
      </c>
      <c r="I335" s="107">
        <v>0</v>
      </c>
      <c r="J335" s="107">
        <v>0</v>
      </c>
      <c r="K335" s="157">
        <f t="shared" si="302"/>
        <v>0</v>
      </c>
    </row>
    <row r="336" spans="1:11" s="107" customFormat="1" x14ac:dyDescent="0.3">
      <c r="A336" s="157" t="str">
        <f>B336&amp;C336</f>
        <v>HilboroughGeneral needs</v>
      </c>
      <c r="B336" s="157" t="s">
        <v>161</v>
      </c>
      <c r="C336" s="188" t="s">
        <v>67</v>
      </c>
      <c r="D336" s="157">
        <f t="shared" ref="D336" si="335">SUM(D331:D335)</f>
        <v>0</v>
      </c>
      <c r="E336" s="157">
        <f t="shared" ref="E336" si="336">SUM(E331:E335)</f>
        <v>0</v>
      </c>
      <c r="F336" s="157">
        <f t="shared" ref="F336" si="337">SUM(F331:F335)</f>
        <v>9</v>
      </c>
      <c r="G336" s="157">
        <f t="shared" ref="G336" si="338">SUM(G331:G335)</f>
        <v>8</v>
      </c>
      <c r="H336" s="157">
        <f t="shared" ref="H336" si="339">SUM(H331:H335)</f>
        <v>0</v>
      </c>
      <c r="I336" s="157">
        <f t="shared" ref="I336" si="340">SUM(I331:I335)</f>
        <v>0</v>
      </c>
      <c r="J336" s="157">
        <f t="shared" ref="J336" si="341">SUM(J331:J335)</f>
        <v>0</v>
      </c>
      <c r="K336" s="157">
        <f t="shared" ref="K336" si="342">SUM(K331:K335)</f>
        <v>17</v>
      </c>
    </row>
    <row r="337" spans="1:11" s="107" customFormat="1" x14ac:dyDescent="0.3">
      <c r="A337" s="157" t="str">
        <f t="shared" si="293"/>
        <v>HilboroughSheltered</v>
      </c>
      <c r="B337" s="157" t="s">
        <v>161</v>
      </c>
      <c r="C337" s="188" t="s">
        <v>46</v>
      </c>
      <c r="D337" s="107">
        <v>0</v>
      </c>
      <c r="E337" s="107">
        <v>0</v>
      </c>
      <c r="F337" s="107">
        <v>0</v>
      </c>
      <c r="G337" s="107">
        <v>0</v>
      </c>
      <c r="H337" s="107">
        <v>0</v>
      </c>
      <c r="I337" s="107">
        <v>0</v>
      </c>
      <c r="J337" s="107">
        <v>0</v>
      </c>
      <c r="K337" s="157">
        <f t="shared" si="302"/>
        <v>0</v>
      </c>
    </row>
    <row r="338" spans="1:11" s="107" customFormat="1" x14ac:dyDescent="0.3">
      <c r="A338" s="157" t="str">
        <f t="shared" si="293"/>
        <v>HilboroughShared ownership</v>
      </c>
      <c r="B338" s="157" t="s">
        <v>161</v>
      </c>
      <c r="C338" s="189" t="s">
        <v>24</v>
      </c>
      <c r="D338" s="107">
        <v>0</v>
      </c>
      <c r="E338" s="107">
        <v>0</v>
      </c>
      <c r="F338" s="107">
        <v>0</v>
      </c>
      <c r="G338" s="107">
        <v>0</v>
      </c>
      <c r="H338" s="107">
        <v>0</v>
      </c>
      <c r="I338" s="107">
        <v>0</v>
      </c>
      <c r="J338" s="107">
        <v>0</v>
      </c>
      <c r="K338" s="157">
        <f t="shared" si="302"/>
        <v>0</v>
      </c>
    </row>
    <row r="339" spans="1:11" s="107" customFormat="1" x14ac:dyDescent="0.3">
      <c r="A339" s="157" t="str">
        <f t="shared" si="293"/>
        <v>HockeringBedsit</v>
      </c>
      <c r="B339" s="157" t="s">
        <v>163</v>
      </c>
      <c r="C339" s="186" t="s">
        <v>70</v>
      </c>
      <c r="D339" s="107">
        <v>0</v>
      </c>
      <c r="E339" s="107">
        <v>0</v>
      </c>
      <c r="F339" s="107">
        <v>0</v>
      </c>
      <c r="G339" s="107">
        <v>0</v>
      </c>
      <c r="H339" s="107">
        <v>0</v>
      </c>
      <c r="I339" s="107">
        <v>0</v>
      </c>
      <c r="J339" s="107">
        <v>0</v>
      </c>
      <c r="K339" s="157">
        <f t="shared" si="302"/>
        <v>0</v>
      </c>
    </row>
    <row r="340" spans="1:11" s="107" customFormat="1" x14ac:dyDescent="0.3">
      <c r="A340" s="157" t="str">
        <f t="shared" si="293"/>
        <v>HockeringBungalow</v>
      </c>
      <c r="B340" s="157" t="s">
        <v>163</v>
      </c>
      <c r="C340" s="187" t="s">
        <v>555</v>
      </c>
      <c r="D340" s="107">
        <v>0</v>
      </c>
      <c r="E340" s="107">
        <v>0</v>
      </c>
      <c r="F340" s="107">
        <v>16</v>
      </c>
      <c r="G340" s="107">
        <v>0</v>
      </c>
      <c r="H340" s="107">
        <v>0</v>
      </c>
      <c r="I340" s="107">
        <v>0</v>
      </c>
      <c r="J340" s="107">
        <v>0</v>
      </c>
      <c r="K340" s="157">
        <f t="shared" si="302"/>
        <v>16</v>
      </c>
    </row>
    <row r="341" spans="1:11" s="107" customFormat="1" x14ac:dyDescent="0.3">
      <c r="A341" s="157" t="str">
        <f t="shared" si="293"/>
        <v>HockeringFlat</v>
      </c>
      <c r="B341" s="157" t="s">
        <v>163</v>
      </c>
      <c r="C341" s="187" t="s">
        <v>33</v>
      </c>
      <c r="D341" s="107">
        <v>0</v>
      </c>
      <c r="E341" s="107">
        <v>0</v>
      </c>
      <c r="F341" s="107">
        <v>0</v>
      </c>
      <c r="G341" s="107">
        <v>0</v>
      </c>
      <c r="H341" s="107">
        <v>0</v>
      </c>
      <c r="I341" s="107">
        <v>0</v>
      </c>
      <c r="J341" s="107">
        <v>0</v>
      </c>
      <c r="K341" s="157">
        <f t="shared" si="302"/>
        <v>0</v>
      </c>
    </row>
    <row r="342" spans="1:11" s="107" customFormat="1" x14ac:dyDescent="0.3">
      <c r="A342" s="157" t="str">
        <f t="shared" si="293"/>
        <v>HockeringHouse</v>
      </c>
      <c r="B342" s="157" t="s">
        <v>163</v>
      </c>
      <c r="C342" s="187" t="s">
        <v>556</v>
      </c>
      <c r="D342" s="107">
        <v>0</v>
      </c>
      <c r="E342" s="107">
        <v>0</v>
      </c>
      <c r="F342" s="107">
        <v>22</v>
      </c>
      <c r="G342" s="107">
        <v>27</v>
      </c>
      <c r="H342" s="107">
        <v>0</v>
      </c>
      <c r="I342" s="107">
        <v>0</v>
      </c>
      <c r="J342" s="107">
        <v>1</v>
      </c>
      <c r="K342" s="157">
        <f t="shared" si="302"/>
        <v>50</v>
      </c>
    </row>
    <row r="343" spans="1:11" s="107" customFormat="1" x14ac:dyDescent="0.3">
      <c r="A343" s="157" t="str">
        <f t="shared" si="293"/>
        <v>HockeringMaisonette</v>
      </c>
      <c r="B343" s="157" t="s">
        <v>163</v>
      </c>
      <c r="C343" s="188" t="s">
        <v>557</v>
      </c>
      <c r="D343" s="107">
        <v>0</v>
      </c>
      <c r="E343" s="107">
        <v>0</v>
      </c>
      <c r="F343" s="107">
        <v>0</v>
      </c>
      <c r="G343" s="107">
        <v>0</v>
      </c>
      <c r="H343" s="107">
        <v>0</v>
      </c>
      <c r="I343" s="107">
        <v>0</v>
      </c>
      <c r="J343" s="107">
        <v>0</v>
      </c>
      <c r="K343" s="157">
        <f t="shared" si="302"/>
        <v>0</v>
      </c>
    </row>
    <row r="344" spans="1:11" s="107" customFormat="1" x14ac:dyDescent="0.3">
      <c r="A344" s="157" t="str">
        <f>B344&amp;C344</f>
        <v>HockeringGeneral needs</v>
      </c>
      <c r="B344" s="157" t="s">
        <v>163</v>
      </c>
      <c r="C344" s="188" t="s">
        <v>67</v>
      </c>
      <c r="D344" s="157">
        <f t="shared" ref="D344" si="343">SUM(D339:D343)</f>
        <v>0</v>
      </c>
      <c r="E344" s="157">
        <f t="shared" ref="E344" si="344">SUM(E339:E343)</f>
        <v>0</v>
      </c>
      <c r="F344" s="157">
        <f t="shared" ref="F344" si="345">SUM(F339:F343)</f>
        <v>38</v>
      </c>
      <c r="G344" s="157">
        <f t="shared" ref="G344" si="346">SUM(G339:G343)</f>
        <v>27</v>
      </c>
      <c r="H344" s="157">
        <f t="shared" ref="H344" si="347">SUM(H339:H343)</f>
        <v>0</v>
      </c>
      <c r="I344" s="157">
        <f t="shared" ref="I344" si="348">SUM(I339:I343)</f>
        <v>0</v>
      </c>
      <c r="J344" s="157">
        <f t="shared" ref="J344" si="349">SUM(J339:J343)</f>
        <v>1</v>
      </c>
      <c r="K344" s="157">
        <f t="shared" ref="K344" si="350">SUM(K339:K343)</f>
        <v>66</v>
      </c>
    </row>
    <row r="345" spans="1:11" s="107" customFormat="1" x14ac:dyDescent="0.3">
      <c r="A345" s="157" t="str">
        <f t="shared" si="293"/>
        <v>HockeringSheltered</v>
      </c>
      <c r="B345" s="157" t="s">
        <v>163</v>
      </c>
      <c r="C345" s="188" t="s">
        <v>46</v>
      </c>
      <c r="D345" s="107">
        <v>0</v>
      </c>
      <c r="E345" s="107">
        <v>0</v>
      </c>
      <c r="F345" s="107">
        <v>0</v>
      </c>
      <c r="G345" s="107">
        <v>0</v>
      </c>
      <c r="H345" s="107">
        <v>0</v>
      </c>
      <c r="I345" s="107">
        <v>0</v>
      </c>
      <c r="J345" s="107">
        <v>0</v>
      </c>
      <c r="K345" s="157">
        <f t="shared" si="302"/>
        <v>0</v>
      </c>
    </row>
    <row r="346" spans="1:11" s="107" customFormat="1" x14ac:dyDescent="0.3">
      <c r="A346" s="157" t="str">
        <f t="shared" si="293"/>
        <v>HockeringShared ownership</v>
      </c>
      <c r="B346" s="157" t="s">
        <v>163</v>
      </c>
      <c r="C346" s="189" t="s">
        <v>24</v>
      </c>
      <c r="D346" s="107">
        <v>0</v>
      </c>
      <c r="E346" s="107">
        <v>0</v>
      </c>
      <c r="F346" s="107">
        <v>2</v>
      </c>
      <c r="G346" s="107">
        <v>0</v>
      </c>
      <c r="H346" s="107">
        <v>0</v>
      </c>
      <c r="I346" s="107">
        <v>0</v>
      </c>
      <c r="J346" s="107">
        <v>0</v>
      </c>
      <c r="K346" s="157">
        <f t="shared" si="302"/>
        <v>2</v>
      </c>
    </row>
    <row r="347" spans="1:11" s="107" customFormat="1" x14ac:dyDescent="0.3">
      <c r="A347" s="157" t="str">
        <f t="shared" si="293"/>
        <v>Holme HaleBedsit</v>
      </c>
      <c r="B347" s="157" t="s">
        <v>169</v>
      </c>
      <c r="C347" s="186" t="s">
        <v>70</v>
      </c>
      <c r="D347" s="107">
        <v>0</v>
      </c>
      <c r="E347" s="107">
        <v>0</v>
      </c>
      <c r="F347" s="107">
        <v>0</v>
      </c>
      <c r="G347" s="107">
        <v>0</v>
      </c>
      <c r="H347" s="107">
        <v>0</v>
      </c>
      <c r="I347" s="107">
        <v>0</v>
      </c>
      <c r="J347" s="107">
        <v>0</v>
      </c>
      <c r="K347" s="157">
        <f t="shared" si="302"/>
        <v>0</v>
      </c>
    </row>
    <row r="348" spans="1:11" s="107" customFormat="1" x14ac:dyDescent="0.3">
      <c r="A348" s="157" t="str">
        <f t="shared" si="293"/>
        <v>Holme HaleBungalow</v>
      </c>
      <c r="B348" s="157" t="s">
        <v>169</v>
      </c>
      <c r="C348" s="187" t="s">
        <v>555</v>
      </c>
      <c r="D348" s="107">
        <v>0</v>
      </c>
      <c r="E348" s="107">
        <v>2</v>
      </c>
      <c r="F348" s="107">
        <v>14</v>
      </c>
      <c r="G348" s="107">
        <v>0</v>
      </c>
      <c r="H348" s="107">
        <v>0</v>
      </c>
      <c r="I348" s="107">
        <v>0</v>
      </c>
      <c r="J348" s="107">
        <v>0</v>
      </c>
      <c r="K348" s="157">
        <f t="shared" si="302"/>
        <v>16</v>
      </c>
    </row>
    <row r="349" spans="1:11" s="107" customFormat="1" x14ac:dyDescent="0.3">
      <c r="A349" s="157" t="str">
        <f t="shared" si="293"/>
        <v>Holme HaleFlat</v>
      </c>
      <c r="B349" s="157" t="s">
        <v>169</v>
      </c>
      <c r="C349" s="187" t="s">
        <v>33</v>
      </c>
      <c r="D349" s="107">
        <v>0</v>
      </c>
      <c r="E349" s="107">
        <v>0</v>
      </c>
      <c r="F349" s="107">
        <v>0</v>
      </c>
      <c r="G349" s="107">
        <v>0</v>
      </c>
      <c r="H349" s="107">
        <v>0</v>
      </c>
      <c r="I349" s="107">
        <v>0</v>
      </c>
      <c r="J349" s="107">
        <v>0</v>
      </c>
      <c r="K349" s="157">
        <f t="shared" si="302"/>
        <v>0</v>
      </c>
    </row>
    <row r="350" spans="1:11" s="107" customFormat="1" x14ac:dyDescent="0.3">
      <c r="A350" s="157" t="str">
        <f t="shared" si="293"/>
        <v>Holme HaleHouse</v>
      </c>
      <c r="B350" s="157" t="s">
        <v>169</v>
      </c>
      <c r="C350" s="187" t="s">
        <v>556</v>
      </c>
      <c r="D350" s="107">
        <v>0</v>
      </c>
      <c r="E350" s="107">
        <v>0</v>
      </c>
      <c r="F350" s="107">
        <v>0</v>
      </c>
      <c r="G350" s="107">
        <v>10</v>
      </c>
      <c r="H350" s="107">
        <v>0</v>
      </c>
      <c r="I350" s="107">
        <v>0</v>
      </c>
      <c r="J350" s="107">
        <v>0</v>
      </c>
      <c r="K350" s="157">
        <f t="shared" si="302"/>
        <v>10</v>
      </c>
    </row>
    <row r="351" spans="1:11" s="107" customFormat="1" x14ac:dyDescent="0.3">
      <c r="A351" s="157" t="str">
        <f t="shared" si="293"/>
        <v>Holme HaleMaisonette</v>
      </c>
      <c r="B351" s="157" t="s">
        <v>169</v>
      </c>
      <c r="C351" s="188" t="s">
        <v>557</v>
      </c>
      <c r="D351" s="107">
        <v>0</v>
      </c>
      <c r="E351" s="107">
        <v>0</v>
      </c>
      <c r="F351" s="107">
        <v>0</v>
      </c>
      <c r="G351" s="107">
        <v>0</v>
      </c>
      <c r="H351" s="107">
        <v>0</v>
      </c>
      <c r="I351" s="107">
        <v>0</v>
      </c>
      <c r="J351" s="107">
        <v>0</v>
      </c>
      <c r="K351" s="157">
        <f t="shared" si="302"/>
        <v>0</v>
      </c>
    </row>
    <row r="352" spans="1:11" s="107" customFormat="1" x14ac:dyDescent="0.3">
      <c r="A352" s="157" t="str">
        <f>B352&amp;C352</f>
        <v>Holme HaleGeneral needs</v>
      </c>
      <c r="B352" s="157" t="s">
        <v>169</v>
      </c>
      <c r="C352" s="188" t="s">
        <v>67</v>
      </c>
      <c r="D352" s="157">
        <f t="shared" ref="D352" si="351">SUM(D347:D351)</f>
        <v>0</v>
      </c>
      <c r="E352" s="157">
        <f t="shared" ref="E352" si="352">SUM(E347:E351)</f>
        <v>2</v>
      </c>
      <c r="F352" s="157">
        <f t="shared" ref="F352" si="353">SUM(F347:F351)</f>
        <v>14</v>
      </c>
      <c r="G352" s="157">
        <f t="shared" ref="G352" si="354">SUM(G347:G351)</f>
        <v>10</v>
      </c>
      <c r="H352" s="157">
        <f t="shared" ref="H352" si="355">SUM(H347:H351)</f>
        <v>0</v>
      </c>
      <c r="I352" s="157">
        <f t="shared" ref="I352" si="356">SUM(I347:I351)</f>
        <v>0</v>
      </c>
      <c r="J352" s="157">
        <f t="shared" ref="J352" si="357">SUM(J347:J351)</f>
        <v>0</v>
      </c>
      <c r="K352" s="157">
        <f t="shared" ref="K352" si="358">SUM(K347:K351)</f>
        <v>26</v>
      </c>
    </row>
    <row r="353" spans="1:11" s="107" customFormat="1" x14ac:dyDescent="0.3">
      <c r="A353" s="157" t="str">
        <f t="shared" si="293"/>
        <v>Holme HaleSheltered</v>
      </c>
      <c r="B353" s="157" t="s">
        <v>169</v>
      </c>
      <c r="C353" s="188" t="s">
        <v>46</v>
      </c>
      <c r="D353" s="107">
        <v>0</v>
      </c>
      <c r="E353" s="107">
        <v>0</v>
      </c>
      <c r="F353" s="107">
        <v>0</v>
      </c>
      <c r="G353" s="107">
        <v>0</v>
      </c>
      <c r="H353" s="107">
        <v>0</v>
      </c>
      <c r="I353" s="107">
        <v>0</v>
      </c>
      <c r="J353" s="107">
        <v>0</v>
      </c>
      <c r="K353" s="157">
        <f t="shared" si="302"/>
        <v>0</v>
      </c>
    </row>
    <row r="354" spans="1:11" s="107" customFormat="1" x14ac:dyDescent="0.3">
      <c r="A354" s="157" t="str">
        <f t="shared" si="293"/>
        <v>Holme HaleShared ownership</v>
      </c>
      <c r="B354" s="157" t="s">
        <v>169</v>
      </c>
      <c r="C354" s="189" t="s">
        <v>24</v>
      </c>
      <c r="D354" s="107">
        <v>0</v>
      </c>
      <c r="E354" s="107">
        <v>0</v>
      </c>
      <c r="F354" s="107">
        <v>0</v>
      </c>
      <c r="G354" s="107">
        <v>0</v>
      </c>
      <c r="H354" s="107">
        <v>0</v>
      </c>
      <c r="I354" s="107">
        <v>0</v>
      </c>
      <c r="J354" s="107">
        <v>0</v>
      </c>
      <c r="K354" s="157">
        <f t="shared" si="302"/>
        <v>0</v>
      </c>
    </row>
    <row r="355" spans="1:11" s="107" customFormat="1" x14ac:dyDescent="0.3">
      <c r="A355" s="157" t="str">
        <f t="shared" si="293"/>
        <v>HorningtoftBedsit</v>
      </c>
      <c r="B355" s="157" t="s">
        <v>171</v>
      </c>
      <c r="C355" s="186" t="s">
        <v>70</v>
      </c>
      <c r="D355" s="107">
        <v>0</v>
      </c>
      <c r="E355" s="107">
        <v>0</v>
      </c>
      <c r="F355" s="107">
        <v>0</v>
      </c>
      <c r="G355" s="107">
        <v>0</v>
      </c>
      <c r="H355" s="107">
        <v>0</v>
      </c>
      <c r="I355" s="107">
        <v>0</v>
      </c>
      <c r="J355" s="107">
        <v>0</v>
      </c>
      <c r="K355" s="157">
        <f t="shared" si="302"/>
        <v>0</v>
      </c>
    </row>
    <row r="356" spans="1:11" s="107" customFormat="1" x14ac:dyDescent="0.3">
      <c r="A356" s="157" t="str">
        <f t="shared" si="293"/>
        <v>HorningtoftBungalow</v>
      </c>
      <c r="B356" s="157" t="s">
        <v>171</v>
      </c>
      <c r="C356" s="187" t="s">
        <v>555</v>
      </c>
      <c r="D356" s="107">
        <v>0</v>
      </c>
      <c r="E356" s="107">
        <v>0</v>
      </c>
      <c r="F356" s="107">
        <v>0</v>
      </c>
      <c r="G356" s="107">
        <v>0</v>
      </c>
      <c r="H356" s="107">
        <v>0</v>
      </c>
      <c r="I356" s="107">
        <v>0</v>
      </c>
      <c r="J356" s="107">
        <v>0</v>
      </c>
      <c r="K356" s="157">
        <f t="shared" si="302"/>
        <v>0</v>
      </c>
    </row>
    <row r="357" spans="1:11" s="107" customFormat="1" x14ac:dyDescent="0.3">
      <c r="A357" s="157" t="str">
        <f t="shared" si="293"/>
        <v>HorningtoftFlat</v>
      </c>
      <c r="B357" s="157" t="s">
        <v>171</v>
      </c>
      <c r="C357" s="187" t="s">
        <v>33</v>
      </c>
      <c r="D357" s="107">
        <v>0</v>
      </c>
      <c r="E357" s="107">
        <v>0</v>
      </c>
      <c r="F357" s="107">
        <v>0</v>
      </c>
      <c r="G357" s="107">
        <v>0</v>
      </c>
      <c r="H357" s="107">
        <v>0</v>
      </c>
      <c r="I357" s="107">
        <v>0</v>
      </c>
      <c r="J357" s="107">
        <v>0</v>
      </c>
      <c r="K357" s="157">
        <f t="shared" si="302"/>
        <v>0</v>
      </c>
    </row>
    <row r="358" spans="1:11" s="107" customFormat="1" x14ac:dyDescent="0.3">
      <c r="A358" s="157" t="str">
        <f t="shared" si="293"/>
        <v>HorningtoftHouse</v>
      </c>
      <c r="B358" s="157" t="s">
        <v>171</v>
      </c>
      <c r="C358" s="187" t="s">
        <v>556</v>
      </c>
      <c r="D358" s="107">
        <v>0</v>
      </c>
      <c r="E358" s="107">
        <v>0</v>
      </c>
      <c r="F358" s="107">
        <v>0</v>
      </c>
      <c r="G358" s="107">
        <v>2</v>
      </c>
      <c r="H358" s="107">
        <v>0</v>
      </c>
      <c r="I358" s="107">
        <v>0</v>
      </c>
      <c r="J358" s="107">
        <v>0</v>
      </c>
      <c r="K358" s="157">
        <f t="shared" si="302"/>
        <v>2</v>
      </c>
    </row>
    <row r="359" spans="1:11" s="107" customFormat="1" x14ac:dyDescent="0.3">
      <c r="A359" s="157" t="str">
        <f t="shared" si="293"/>
        <v>HorningtoftMaisonette</v>
      </c>
      <c r="B359" s="157" t="s">
        <v>171</v>
      </c>
      <c r="C359" s="188" t="s">
        <v>557</v>
      </c>
      <c r="D359" s="107">
        <v>0</v>
      </c>
      <c r="E359" s="107">
        <v>0</v>
      </c>
      <c r="F359" s="107">
        <v>0</v>
      </c>
      <c r="G359" s="107">
        <v>0</v>
      </c>
      <c r="H359" s="107">
        <v>0</v>
      </c>
      <c r="I359" s="107">
        <v>0</v>
      </c>
      <c r="J359" s="107">
        <v>0</v>
      </c>
      <c r="K359" s="157">
        <f t="shared" si="302"/>
        <v>0</v>
      </c>
    </row>
    <row r="360" spans="1:11" s="107" customFormat="1" x14ac:dyDescent="0.3">
      <c r="A360" s="157" t="str">
        <f>B360&amp;C360</f>
        <v>HorningtoftGeneral needs</v>
      </c>
      <c r="B360" s="157" t="s">
        <v>171</v>
      </c>
      <c r="C360" s="188" t="s">
        <v>67</v>
      </c>
      <c r="D360" s="157">
        <f t="shared" ref="D360" si="359">SUM(D355:D359)</f>
        <v>0</v>
      </c>
      <c r="E360" s="157">
        <f t="shared" ref="E360" si="360">SUM(E355:E359)</f>
        <v>0</v>
      </c>
      <c r="F360" s="157">
        <f t="shared" ref="F360" si="361">SUM(F355:F359)</f>
        <v>0</v>
      </c>
      <c r="G360" s="157">
        <f t="shared" ref="G360" si="362">SUM(G355:G359)</f>
        <v>2</v>
      </c>
      <c r="H360" s="157">
        <f t="shared" ref="H360" si="363">SUM(H355:H359)</f>
        <v>0</v>
      </c>
      <c r="I360" s="157">
        <f t="shared" ref="I360" si="364">SUM(I355:I359)</f>
        <v>0</v>
      </c>
      <c r="J360" s="157">
        <f t="shared" ref="J360" si="365">SUM(J355:J359)</f>
        <v>0</v>
      </c>
      <c r="K360" s="157">
        <f t="shared" ref="K360" si="366">SUM(K355:K359)</f>
        <v>2</v>
      </c>
    </row>
    <row r="361" spans="1:11" s="107" customFormat="1" x14ac:dyDescent="0.3">
      <c r="A361" s="157" t="str">
        <f t="shared" si="293"/>
        <v>HorningtoftSheltered</v>
      </c>
      <c r="B361" s="157" t="s">
        <v>171</v>
      </c>
      <c r="C361" s="188" t="s">
        <v>46</v>
      </c>
      <c r="D361" s="107">
        <v>0</v>
      </c>
      <c r="E361" s="107">
        <v>0</v>
      </c>
      <c r="F361" s="107">
        <v>0</v>
      </c>
      <c r="G361" s="107">
        <v>0</v>
      </c>
      <c r="H361" s="107">
        <v>0</v>
      </c>
      <c r="I361" s="107">
        <v>0</v>
      </c>
      <c r="J361" s="107">
        <v>0</v>
      </c>
      <c r="K361" s="157">
        <f t="shared" si="302"/>
        <v>0</v>
      </c>
    </row>
    <row r="362" spans="1:11" s="107" customFormat="1" x14ac:dyDescent="0.3">
      <c r="A362" s="157" t="str">
        <f t="shared" si="293"/>
        <v>HorningtoftShared ownership</v>
      </c>
      <c r="B362" s="157" t="s">
        <v>171</v>
      </c>
      <c r="C362" s="189" t="s">
        <v>24</v>
      </c>
      <c r="D362" s="107">
        <v>0</v>
      </c>
      <c r="E362" s="107">
        <v>0</v>
      </c>
      <c r="F362" s="107">
        <v>0</v>
      </c>
      <c r="G362" s="107">
        <v>0</v>
      </c>
      <c r="H362" s="107">
        <v>0</v>
      </c>
      <c r="I362" s="107">
        <v>0</v>
      </c>
      <c r="J362" s="107">
        <v>0</v>
      </c>
      <c r="K362" s="157">
        <f t="shared" si="302"/>
        <v>0</v>
      </c>
    </row>
    <row r="363" spans="1:11" s="107" customFormat="1" x14ac:dyDescent="0.3">
      <c r="A363" s="157" t="str">
        <f t="shared" si="293"/>
        <v>IckburghBedsit</v>
      </c>
      <c r="B363" s="157" t="s">
        <v>173</v>
      </c>
      <c r="C363" s="186" t="s">
        <v>70</v>
      </c>
      <c r="D363" s="107">
        <v>0</v>
      </c>
      <c r="E363" s="107">
        <v>0</v>
      </c>
      <c r="F363" s="107">
        <v>0</v>
      </c>
      <c r="G363" s="107">
        <v>0</v>
      </c>
      <c r="H363" s="107">
        <v>0</v>
      </c>
      <c r="I363" s="107">
        <v>0</v>
      </c>
      <c r="J363" s="107">
        <v>0</v>
      </c>
      <c r="K363" s="157">
        <f t="shared" si="302"/>
        <v>0</v>
      </c>
    </row>
    <row r="364" spans="1:11" s="107" customFormat="1" x14ac:dyDescent="0.3">
      <c r="A364" s="157" t="str">
        <f t="shared" si="293"/>
        <v>IckburghBungalow</v>
      </c>
      <c r="B364" s="157" t="s">
        <v>173</v>
      </c>
      <c r="C364" s="187" t="s">
        <v>555</v>
      </c>
      <c r="D364" s="107">
        <v>0</v>
      </c>
      <c r="E364" s="107">
        <v>0</v>
      </c>
      <c r="F364" s="107">
        <v>1</v>
      </c>
      <c r="G364" s="107">
        <v>0</v>
      </c>
      <c r="H364" s="107">
        <v>0</v>
      </c>
      <c r="I364" s="107">
        <v>0</v>
      </c>
      <c r="J364" s="107">
        <v>0</v>
      </c>
      <c r="K364" s="157">
        <f t="shared" si="302"/>
        <v>1</v>
      </c>
    </row>
    <row r="365" spans="1:11" s="107" customFormat="1" x14ac:dyDescent="0.3">
      <c r="A365" s="157" t="str">
        <f t="shared" si="293"/>
        <v>IckburghFlat</v>
      </c>
      <c r="B365" s="157" t="s">
        <v>173</v>
      </c>
      <c r="C365" s="187" t="s">
        <v>33</v>
      </c>
      <c r="D365" s="107">
        <v>0</v>
      </c>
      <c r="E365" s="107">
        <v>0</v>
      </c>
      <c r="F365" s="107">
        <v>0</v>
      </c>
      <c r="G365" s="107">
        <v>0</v>
      </c>
      <c r="H365" s="107">
        <v>0</v>
      </c>
      <c r="I365" s="107">
        <v>0</v>
      </c>
      <c r="J365" s="107">
        <v>0</v>
      </c>
      <c r="K365" s="157">
        <f t="shared" si="302"/>
        <v>0</v>
      </c>
    </row>
    <row r="366" spans="1:11" s="107" customFormat="1" x14ac:dyDescent="0.3">
      <c r="A366" s="157" t="str">
        <f t="shared" si="293"/>
        <v>IckburghHouse</v>
      </c>
      <c r="B366" s="157" t="s">
        <v>173</v>
      </c>
      <c r="C366" s="187" t="s">
        <v>556</v>
      </c>
      <c r="D366" s="107">
        <v>0</v>
      </c>
      <c r="E366" s="107">
        <v>0</v>
      </c>
      <c r="F366" s="107">
        <v>0</v>
      </c>
      <c r="G366" s="107">
        <v>2</v>
      </c>
      <c r="H366" s="107">
        <v>0</v>
      </c>
      <c r="I366" s="107">
        <v>0</v>
      </c>
      <c r="J366" s="107">
        <v>0</v>
      </c>
      <c r="K366" s="157">
        <f t="shared" si="302"/>
        <v>2</v>
      </c>
    </row>
    <row r="367" spans="1:11" s="107" customFormat="1" x14ac:dyDescent="0.3">
      <c r="A367" s="157" t="str">
        <f t="shared" si="293"/>
        <v>IckburghMaisonette</v>
      </c>
      <c r="B367" s="157" t="s">
        <v>173</v>
      </c>
      <c r="C367" s="188" t="s">
        <v>557</v>
      </c>
      <c r="D367" s="107">
        <v>0</v>
      </c>
      <c r="E367" s="107">
        <v>0</v>
      </c>
      <c r="F367" s="107">
        <v>0</v>
      </c>
      <c r="G367" s="107">
        <v>0</v>
      </c>
      <c r="H367" s="107">
        <v>0</v>
      </c>
      <c r="I367" s="107">
        <v>0</v>
      </c>
      <c r="J367" s="107">
        <v>0</v>
      </c>
      <c r="K367" s="157">
        <f t="shared" si="302"/>
        <v>0</v>
      </c>
    </row>
    <row r="368" spans="1:11" s="107" customFormat="1" x14ac:dyDescent="0.3">
      <c r="A368" s="157" t="str">
        <f>B368&amp;C368</f>
        <v>IckburghGeneral needs</v>
      </c>
      <c r="B368" s="157" t="s">
        <v>173</v>
      </c>
      <c r="C368" s="188" t="s">
        <v>67</v>
      </c>
      <c r="D368" s="157">
        <f t="shared" ref="D368" si="367">SUM(D363:D367)</f>
        <v>0</v>
      </c>
      <c r="E368" s="157">
        <f t="shared" ref="E368" si="368">SUM(E363:E367)</f>
        <v>0</v>
      </c>
      <c r="F368" s="157">
        <f t="shared" ref="F368" si="369">SUM(F363:F367)</f>
        <v>1</v>
      </c>
      <c r="G368" s="157">
        <f t="shared" ref="G368" si="370">SUM(G363:G367)</f>
        <v>2</v>
      </c>
      <c r="H368" s="157">
        <f t="shared" ref="H368" si="371">SUM(H363:H367)</f>
        <v>0</v>
      </c>
      <c r="I368" s="157">
        <f t="shared" ref="I368" si="372">SUM(I363:I367)</f>
        <v>0</v>
      </c>
      <c r="J368" s="157">
        <f t="shared" ref="J368" si="373">SUM(J363:J367)</f>
        <v>0</v>
      </c>
      <c r="K368" s="157">
        <f t="shared" ref="K368" si="374">SUM(K363:K367)</f>
        <v>3</v>
      </c>
    </row>
    <row r="369" spans="1:11" s="107" customFormat="1" x14ac:dyDescent="0.3">
      <c r="A369" s="157" t="str">
        <f t="shared" ref="A369:A441" si="375">B369&amp;C369</f>
        <v>IckburghSheltered</v>
      </c>
      <c r="B369" s="157" t="s">
        <v>173</v>
      </c>
      <c r="C369" s="188" t="s">
        <v>46</v>
      </c>
      <c r="D369" s="107">
        <v>0</v>
      </c>
      <c r="E369" s="107">
        <v>0</v>
      </c>
      <c r="F369" s="107">
        <v>0</v>
      </c>
      <c r="G369" s="107">
        <v>0</v>
      </c>
      <c r="H369" s="107">
        <v>0</v>
      </c>
      <c r="I369" s="107">
        <v>0</v>
      </c>
      <c r="J369" s="107">
        <v>0</v>
      </c>
      <c r="K369" s="157">
        <f t="shared" si="302"/>
        <v>0</v>
      </c>
    </row>
    <row r="370" spans="1:11" s="107" customFormat="1" x14ac:dyDescent="0.3">
      <c r="A370" s="157" t="str">
        <f t="shared" si="375"/>
        <v>IckburghShared ownership</v>
      </c>
      <c r="B370" s="157" t="s">
        <v>173</v>
      </c>
      <c r="C370" s="189" t="s">
        <v>24</v>
      </c>
      <c r="D370" s="107">
        <v>0</v>
      </c>
      <c r="E370" s="107">
        <v>0</v>
      </c>
      <c r="F370" s="107">
        <v>0</v>
      </c>
      <c r="G370" s="107">
        <v>0</v>
      </c>
      <c r="H370" s="107">
        <v>0</v>
      </c>
      <c r="I370" s="107">
        <v>0</v>
      </c>
      <c r="J370" s="107">
        <v>0</v>
      </c>
      <c r="K370" s="157">
        <f t="shared" si="302"/>
        <v>0</v>
      </c>
    </row>
    <row r="371" spans="1:11" s="107" customFormat="1" x14ac:dyDescent="0.3">
      <c r="A371" s="157" t="str">
        <f t="shared" si="375"/>
        <v>KenninghallBedsit</v>
      </c>
      <c r="B371" s="157" t="s">
        <v>177</v>
      </c>
      <c r="C371" s="186" t="s">
        <v>70</v>
      </c>
      <c r="D371" s="107">
        <v>0</v>
      </c>
      <c r="E371" s="107">
        <v>0</v>
      </c>
      <c r="F371" s="107">
        <v>0</v>
      </c>
      <c r="G371" s="107">
        <v>0</v>
      </c>
      <c r="H371" s="107">
        <v>0</v>
      </c>
      <c r="I371" s="107">
        <v>0</v>
      </c>
      <c r="J371" s="107">
        <v>0</v>
      </c>
      <c r="K371" s="157">
        <f t="shared" si="302"/>
        <v>0</v>
      </c>
    </row>
    <row r="372" spans="1:11" s="107" customFormat="1" x14ac:dyDescent="0.3">
      <c r="A372" s="157" t="str">
        <f t="shared" si="375"/>
        <v>KenninghallBungalow</v>
      </c>
      <c r="B372" s="157" t="s">
        <v>177</v>
      </c>
      <c r="C372" s="187" t="s">
        <v>555</v>
      </c>
      <c r="D372" s="107">
        <v>0</v>
      </c>
      <c r="E372" s="107">
        <v>0</v>
      </c>
      <c r="F372" s="107">
        <v>10</v>
      </c>
      <c r="G372" s="107">
        <v>0</v>
      </c>
      <c r="H372" s="107">
        <v>0</v>
      </c>
      <c r="I372" s="107">
        <v>0</v>
      </c>
      <c r="J372" s="107">
        <v>0</v>
      </c>
      <c r="K372" s="157">
        <f t="shared" si="302"/>
        <v>10</v>
      </c>
    </row>
    <row r="373" spans="1:11" s="107" customFormat="1" x14ac:dyDescent="0.3">
      <c r="A373" s="157" t="str">
        <f t="shared" si="375"/>
        <v>KenninghallFlat</v>
      </c>
      <c r="B373" s="157" t="s">
        <v>177</v>
      </c>
      <c r="C373" s="187" t="s">
        <v>33</v>
      </c>
      <c r="D373" s="107">
        <v>0</v>
      </c>
      <c r="E373" s="107">
        <v>0</v>
      </c>
      <c r="F373" s="107">
        <v>0</v>
      </c>
      <c r="G373" s="107">
        <v>0</v>
      </c>
      <c r="H373" s="107">
        <v>0</v>
      </c>
      <c r="I373" s="107">
        <v>0</v>
      </c>
      <c r="J373" s="107">
        <v>0</v>
      </c>
      <c r="K373" s="157">
        <f t="shared" si="302"/>
        <v>0</v>
      </c>
    </row>
    <row r="374" spans="1:11" s="107" customFormat="1" x14ac:dyDescent="0.3">
      <c r="A374" s="157" t="str">
        <f t="shared" si="375"/>
        <v>KenninghallHouse</v>
      </c>
      <c r="B374" s="157" t="s">
        <v>177</v>
      </c>
      <c r="C374" s="187" t="s">
        <v>556</v>
      </c>
      <c r="D374" s="107">
        <v>0</v>
      </c>
      <c r="E374" s="107">
        <v>0</v>
      </c>
      <c r="F374" s="107">
        <v>8</v>
      </c>
      <c r="G374" s="107">
        <v>16</v>
      </c>
      <c r="H374" s="107">
        <v>0</v>
      </c>
      <c r="I374" s="107">
        <v>0</v>
      </c>
      <c r="J374" s="107">
        <v>0</v>
      </c>
      <c r="K374" s="157">
        <f t="shared" si="302"/>
        <v>24</v>
      </c>
    </row>
    <row r="375" spans="1:11" s="107" customFormat="1" x14ac:dyDescent="0.3">
      <c r="A375" s="157" t="str">
        <f t="shared" si="375"/>
        <v>KenninghallMaisonette</v>
      </c>
      <c r="B375" s="157" t="s">
        <v>177</v>
      </c>
      <c r="C375" s="188" t="s">
        <v>557</v>
      </c>
      <c r="D375" s="107">
        <v>0</v>
      </c>
      <c r="E375" s="107">
        <v>0</v>
      </c>
      <c r="F375" s="107">
        <v>0</v>
      </c>
      <c r="G375" s="107">
        <v>0</v>
      </c>
      <c r="H375" s="107">
        <v>0</v>
      </c>
      <c r="I375" s="107">
        <v>0</v>
      </c>
      <c r="J375" s="107">
        <v>0</v>
      </c>
      <c r="K375" s="157">
        <f t="shared" si="302"/>
        <v>0</v>
      </c>
    </row>
    <row r="376" spans="1:11" s="107" customFormat="1" x14ac:dyDescent="0.3">
      <c r="A376" s="157" t="str">
        <f>B376&amp;C376</f>
        <v>KenninghallGeneral needs</v>
      </c>
      <c r="B376" s="157" t="s">
        <v>177</v>
      </c>
      <c r="C376" s="188" t="s">
        <v>67</v>
      </c>
      <c r="D376" s="157">
        <f t="shared" ref="D376" si="376">SUM(D371:D375)</f>
        <v>0</v>
      </c>
      <c r="E376" s="157">
        <f t="shared" ref="E376" si="377">SUM(E371:E375)</f>
        <v>0</v>
      </c>
      <c r="F376" s="157">
        <f t="shared" ref="F376" si="378">SUM(F371:F375)</f>
        <v>18</v>
      </c>
      <c r="G376" s="157">
        <f t="shared" ref="G376" si="379">SUM(G371:G375)</f>
        <v>16</v>
      </c>
      <c r="H376" s="157">
        <f t="shared" ref="H376" si="380">SUM(H371:H375)</f>
        <v>0</v>
      </c>
      <c r="I376" s="157">
        <f t="shared" ref="I376" si="381">SUM(I371:I375)</f>
        <v>0</v>
      </c>
      <c r="J376" s="157">
        <f t="shared" ref="J376" si="382">SUM(J371:J375)</f>
        <v>0</v>
      </c>
      <c r="K376" s="157">
        <f t="shared" ref="K376" si="383">SUM(K371:K375)</f>
        <v>34</v>
      </c>
    </row>
    <row r="377" spans="1:11" s="107" customFormat="1" x14ac:dyDescent="0.3">
      <c r="A377" s="157" t="str">
        <f t="shared" si="375"/>
        <v>KenninghallSheltered</v>
      </c>
      <c r="B377" s="157" t="s">
        <v>177</v>
      </c>
      <c r="C377" s="188" t="s">
        <v>46</v>
      </c>
      <c r="D377" s="107">
        <v>0</v>
      </c>
      <c r="E377" s="107">
        <v>0</v>
      </c>
      <c r="F377" s="107">
        <v>0</v>
      </c>
      <c r="G377" s="107">
        <v>1</v>
      </c>
      <c r="H377" s="107">
        <v>0</v>
      </c>
      <c r="I377" s="107">
        <v>0</v>
      </c>
      <c r="J377" s="107">
        <v>0</v>
      </c>
      <c r="K377" s="157">
        <f t="shared" si="302"/>
        <v>1</v>
      </c>
    </row>
    <row r="378" spans="1:11" s="107" customFormat="1" x14ac:dyDescent="0.3">
      <c r="A378" s="157" t="str">
        <f t="shared" si="375"/>
        <v>KenninghallShared ownership</v>
      </c>
      <c r="B378" s="157" t="s">
        <v>177</v>
      </c>
      <c r="C378" s="189" t="s">
        <v>24</v>
      </c>
      <c r="D378" s="107">
        <v>0</v>
      </c>
      <c r="E378" s="107">
        <v>0</v>
      </c>
      <c r="F378" s="107">
        <v>1</v>
      </c>
      <c r="G378" s="107">
        <v>0</v>
      </c>
      <c r="H378" s="107">
        <v>0</v>
      </c>
      <c r="I378" s="107">
        <v>0</v>
      </c>
      <c r="J378" s="107">
        <v>0</v>
      </c>
      <c r="K378" s="157">
        <f t="shared" si="302"/>
        <v>1</v>
      </c>
    </row>
    <row r="379" spans="1:11" s="107" customFormat="1" x14ac:dyDescent="0.3">
      <c r="A379" s="157" t="str">
        <f t="shared" si="375"/>
        <v>LitchamBedsit</v>
      </c>
      <c r="B379" s="157" t="s">
        <v>183</v>
      </c>
      <c r="C379" s="186" t="s">
        <v>70</v>
      </c>
      <c r="D379" s="107">
        <v>0</v>
      </c>
      <c r="E379" s="107">
        <v>0</v>
      </c>
      <c r="F379" s="107">
        <v>0</v>
      </c>
      <c r="G379" s="107">
        <v>0</v>
      </c>
      <c r="H379" s="107">
        <v>0</v>
      </c>
      <c r="I379" s="107">
        <v>0</v>
      </c>
      <c r="J379" s="107">
        <v>0</v>
      </c>
      <c r="K379" s="157">
        <f t="shared" ref="K379:K451" si="384">SUM(D379:J379)</f>
        <v>0</v>
      </c>
    </row>
    <row r="380" spans="1:11" s="107" customFormat="1" x14ac:dyDescent="0.3">
      <c r="A380" s="157" t="str">
        <f t="shared" si="375"/>
        <v>LitchamBungalow</v>
      </c>
      <c r="B380" s="157" t="s">
        <v>183</v>
      </c>
      <c r="C380" s="187" t="s">
        <v>555</v>
      </c>
      <c r="D380" s="107">
        <v>0</v>
      </c>
      <c r="E380" s="107">
        <v>8</v>
      </c>
      <c r="F380" s="107">
        <v>28</v>
      </c>
      <c r="G380" s="107">
        <v>3</v>
      </c>
      <c r="H380" s="107">
        <v>0</v>
      </c>
      <c r="I380" s="107">
        <v>0</v>
      </c>
      <c r="J380" s="107">
        <v>0</v>
      </c>
      <c r="K380" s="157">
        <f t="shared" si="384"/>
        <v>39</v>
      </c>
    </row>
    <row r="381" spans="1:11" s="107" customFormat="1" x14ac:dyDescent="0.3">
      <c r="A381" s="157" t="str">
        <f t="shared" si="375"/>
        <v>LitchamFlat</v>
      </c>
      <c r="B381" s="157" t="s">
        <v>183</v>
      </c>
      <c r="C381" s="187" t="s">
        <v>33</v>
      </c>
      <c r="D381" s="107">
        <v>0</v>
      </c>
      <c r="E381" s="107">
        <v>0</v>
      </c>
      <c r="F381" s="107">
        <v>0</v>
      </c>
      <c r="G381" s="107">
        <v>0</v>
      </c>
      <c r="H381" s="107">
        <v>0</v>
      </c>
      <c r="I381" s="107">
        <v>0</v>
      </c>
      <c r="J381" s="107">
        <v>0</v>
      </c>
      <c r="K381" s="157">
        <f t="shared" si="384"/>
        <v>0</v>
      </c>
    </row>
    <row r="382" spans="1:11" s="107" customFormat="1" x14ac:dyDescent="0.3">
      <c r="A382" s="157" t="str">
        <f t="shared" si="375"/>
        <v>LitchamHouse</v>
      </c>
      <c r="B382" s="157" t="s">
        <v>183</v>
      </c>
      <c r="C382" s="187" t="s">
        <v>556</v>
      </c>
      <c r="D382" s="107">
        <v>0</v>
      </c>
      <c r="E382" s="107">
        <v>3</v>
      </c>
      <c r="F382" s="107">
        <v>19</v>
      </c>
      <c r="G382" s="107">
        <v>3</v>
      </c>
      <c r="H382" s="107">
        <v>0</v>
      </c>
      <c r="I382" s="107">
        <v>0</v>
      </c>
      <c r="J382" s="107">
        <v>0</v>
      </c>
      <c r="K382" s="157">
        <f t="shared" si="384"/>
        <v>25</v>
      </c>
    </row>
    <row r="383" spans="1:11" s="107" customFormat="1" x14ac:dyDescent="0.3">
      <c r="A383" s="157" t="str">
        <f t="shared" si="375"/>
        <v>LitchamMaisonette</v>
      </c>
      <c r="B383" s="157" t="s">
        <v>183</v>
      </c>
      <c r="C383" s="188" t="s">
        <v>557</v>
      </c>
      <c r="D383" s="107">
        <v>0</v>
      </c>
      <c r="E383" s="107">
        <v>0</v>
      </c>
      <c r="F383" s="107">
        <v>0</v>
      </c>
      <c r="G383" s="107">
        <v>0</v>
      </c>
      <c r="H383" s="107">
        <v>0</v>
      </c>
      <c r="I383" s="107">
        <v>0</v>
      </c>
      <c r="J383" s="107">
        <v>0</v>
      </c>
      <c r="K383" s="157">
        <f t="shared" si="384"/>
        <v>0</v>
      </c>
    </row>
    <row r="384" spans="1:11" s="107" customFormat="1" x14ac:dyDescent="0.3">
      <c r="A384" s="157" t="str">
        <f>B384&amp;C384</f>
        <v>LitchamGeneral needs</v>
      </c>
      <c r="B384" s="157" t="s">
        <v>183</v>
      </c>
      <c r="C384" s="188" t="s">
        <v>67</v>
      </c>
      <c r="D384" s="157">
        <f t="shared" ref="D384" si="385">SUM(D379:D383)</f>
        <v>0</v>
      </c>
      <c r="E384" s="157">
        <f t="shared" ref="E384" si="386">SUM(E379:E383)</f>
        <v>11</v>
      </c>
      <c r="F384" s="157">
        <f t="shared" ref="F384" si="387">SUM(F379:F383)</f>
        <v>47</v>
      </c>
      <c r="G384" s="157">
        <f t="shared" ref="G384" si="388">SUM(G379:G383)</f>
        <v>6</v>
      </c>
      <c r="H384" s="157">
        <f t="shared" ref="H384" si="389">SUM(H379:H383)</f>
        <v>0</v>
      </c>
      <c r="I384" s="157">
        <f t="shared" ref="I384" si="390">SUM(I379:I383)</f>
        <v>0</v>
      </c>
      <c r="J384" s="157">
        <f t="shared" ref="J384" si="391">SUM(J379:J383)</f>
        <v>0</v>
      </c>
      <c r="K384" s="157">
        <f t="shared" ref="K384" si="392">SUM(K379:K383)</f>
        <v>64</v>
      </c>
    </row>
    <row r="385" spans="1:11" s="107" customFormat="1" x14ac:dyDescent="0.3">
      <c r="A385" s="157" t="str">
        <f t="shared" si="375"/>
        <v>LitchamSheltered</v>
      </c>
      <c r="B385" s="157" t="s">
        <v>183</v>
      </c>
      <c r="C385" s="188" t="s">
        <v>46</v>
      </c>
      <c r="D385" s="107">
        <v>0</v>
      </c>
      <c r="E385" s="107">
        <v>0</v>
      </c>
      <c r="F385" s="107">
        <v>0</v>
      </c>
      <c r="G385" s="107">
        <v>0</v>
      </c>
      <c r="H385" s="107">
        <v>0</v>
      </c>
      <c r="I385" s="107">
        <v>0</v>
      </c>
      <c r="J385" s="107">
        <v>0</v>
      </c>
      <c r="K385" s="157">
        <f t="shared" si="384"/>
        <v>0</v>
      </c>
    </row>
    <row r="386" spans="1:11" s="107" customFormat="1" x14ac:dyDescent="0.3">
      <c r="A386" s="157" t="str">
        <f t="shared" si="375"/>
        <v>LitchamShared ownership</v>
      </c>
      <c r="B386" s="157" t="s">
        <v>183</v>
      </c>
      <c r="C386" s="189" t="s">
        <v>24</v>
      </c>
      <c r="D386" s="107">
        <v>0</v>
      </c>
      <c r="E386" s="107">
        <v>0</v>
      </c>
      <c r="F386" s="107">
        <v>1</v>
      </c>
      <c r="G386" s="107">
        <v>0</v>
      </c>
      <c r="H386" s="107">
        <v>0</v>
      </c>
      <c r="I386" s="107">
        <v>0</v>
      </c>
      <c r="J386" s="107">
        <v>0</v>
      </c>
      <c r="K386" s="157">
        <f t="shared" si="384"/>
        <v>1</v>
      </c>
    </row>
    <row r="387" spans="1:11" s="107" customFormat="1" x14ac:dyDescent="0.3">
      <c r="A387" s="157" t="str">
        <f t="shared" si="375"/>
        <v>Little CressinghamBedsit</v>
      </c>
      <c r="B387" s="157" t="s">
        <v>185</v>
      </c>
      <c r="C387" s="186" t="s">
        <v>70</v>
      </c>
      <c r="D387" s="107">
        <v>0</v>
      </c>
      <c r="E387" s="107">
        <v>0</v>
      </c>
      <c r="F387" s="107">
        <v>0</v>
      </c>
      <c r="G387" s="107">
        <v>0</v>
      </c>
      <c r="H387" s="107">
        <v>0</v>
      </c>
      <c r="I387" s="107">
        <v>0</v>
      </c>
      <c r="J387" s="107">
        <v>0</v>
      </c>
      <c r="K387" s="157">
        <f t="shared" si="384"/>
        <v>0</v>
      </c>
    </row>
    <row r="388" spans="1:11" s="107" customFormat="1" x14ac:dyDescent="0.3">
      <c r="A388" s="157" t="str">
        <f t="shared" si="375"/>
        <v>Little CressinghamBungalow</v>
      </c>
      <c r="B388" s="157" t="s">
        <v>185</v>
      </c>
      <c r="C388" s="187" t="s">
        <v>555</v>
      </c>
      <c r="D388" s="107">
        <v>0</v>
      </c>
      <c r="E388" s="107">
        <v>0</v>
      </c>
      <c r="F388" s="107">
        <v>4</v>
      </c>
      <c r="G388" s="107">
        <v>0</v>
      </c>
      <c r="H388" s="107">
        <v>0</v>
      </c>
      <c r="I388" s="107">
        <v>0</v>
      </c>
      <c r="J388" s="107">
        <v>0</v>
      </c>
      <c r="K388" s="157">
        <f t="shared" si="384"/>
        <v>4</v>
      </c>
    </row>
    <row r="389" spans="1:11" s="107" customFormat="1" x14ac:dyDescent="0.3">
      <c r="A389" s="157" t="str">
        <f t="shared" si="375"/>
        <v>Little CressinghamFlat</v>
      </c>
      <c r="B389" s="157" t="s">
        <v>185</v>
      </c>
      <c r="C389" s="187" t="s">
        <v>33</v>
      </c>
      <c r="D389" s="107">
        <v>0</v>
      </c>
      <c r="E389" s="107">
        <v>0</v>
      </c>
      <c r="F389" s="107">
        <v>0</v>
      </c>
      <c r="G389" s="107">
        <v>0</v>
      </c>
      <c r="H389" s="107">
        <v>0</v>
      </c>
      <c r="I389" s="107">
        <v>0</v>
      </c>
      <c r="J389" s="107">
        <v>0</v>
      </c>
      <c r="K389" s="157">
        <f t="shared" si="384"/>
        <v>0</v>
      </c>
    </row>
    <row r="390" spans="1:11" s="107" customFormat="1" x14ac:dyDescent="0.3">
      <c r="A390" s="157" t="str">
        <f t="shared" si="375"/>
        <v>Little CressinghamHouse</v>
      </c>
      <c r="B390" s="157" t="s">
        <v>185</v>
      </c>
      <c r="C390" s="187" t="s">
        <v>556</v>
      </c>
      <c r="D390" s="107">
        <v>0</v>
      </c>
      <c r="E390" s="107">
        <v>0</v>
      </c>
      <c r="F390" s="107">
        <v>4</v>
      </c>
      <c r="G390" s="107">
        <v>5</v>
      </c>
      <c r="H390" s="107">
        <v>0</v>
      </c>
      <c r="I390" s="107">
        <v>0</v>
      </c>
      <c r="J390" s="107">
        <v>0</v>
      </c>
      <c r="K390" s="157">
        <f t="shared" si="384"/>
        <v>9</v>
      </c>
    </row>
    <row r="391" spans="1:11" s="107" customFormat="1" x14ac:dyDescent="0.3">
      <c r="A391" s="157" t="str">
        <f t="shared" si="375"/>
        <v>Little CressinghamMaisonette</v>
      </c>
      <c r="B391" s="157" t="s">
        <v>185</v>
      </c>
      <c r="C391" s="188" t="s">
        <v>557</v>
      </c>
      <c r="D391" s="107">
        <v>0</v>
      </c>
      <c r="E391" s="107">
        <v>0</v>
      </c>
      <c r="F391" s="107">
        <v>0</v>
      </c>
      <c r="G391" s="107">
        <v>0</v>
      </c>
      <c r="H391" s="107">
        <v>0</v>
      </c>
      <c r="I391" s="107">
        <v>0</v>
      </c>
      <c r="J391" s="107">
        <v>0</v>
      </c>
      <c r="K391" s="157">
        <f t="shared" si="384"/>
        <v>0</v>
      </c>
    </row>
    <row r="392" spans="1:11" s="107" customFormat="1" x14ac:dyDescent="0.3">
      <c r="A392" s="157" t="str">
        <f>B392&amp;C392</f>
        <v>Little CressinghamGeneral needs</v>
      </c>
      <c r="B392" s="157" t="s">
        <v>185</v>
      </c>
      <c r="C392" s="188" t="s">
        <v>67</v>
      </c>
      <c r="D392" s="157">
        <f t="shared" ref="D392" si="393">SUM(D387:D391)</f>
        <v>0</v>
      </c>
      <c r="E392" s="157">
        <f t="shared" ref="E392" si="394">SUM(E387:E391)</f>
        <v>0</v>
      </c>
      <c r="F392" s="157">
        <f t="shared" ref="F392" si="395">SUM(F387:F391)</f>
        <v>8</v>
      </c>
      <c r="G392" s="157">
        <f t="shared" ref="G392" si="396">SUM(G387:G391)</f>
        <v>5</v>
      </c>
      <c r="H392" s="157">
        <f t="shared" ref="H392" si="397">SUM(H387:H391)</f>
        <v>0</v>
      </c>
      <c r="I392" s="157">
        <f t="shared" ref="I392" si="398">SUM(I387:I391)</f>
        <v>0</v>
      </c>
      <c r="J392" s="157">
        <f t="shared" ref="J392" si="399">SUM(J387:J391)</f>
        <v>0</v>
      </c>
      <c r="K392" s="157">
        <f t="shared" ref="K392" si="400">SUM(K387:K391)</f>
        <v>13</v>
      </c>
    </row>
    <row r="393" spans="1:11" s="107" customFormat="1" x14ac:dyDescent="0.3">
      <c r="A393" s="157" t="str">
        <f t="shared" si="375"/>
        <v>Little CressinghamSheltered</v>
      </c>
      <c r="B393" s="157" t="s">
        <v>185</v>
      </c>
      <c r="C393" s="188" t="s">
        <v>46</v>
      </c>
      <c r="D393" s="107">
        <v>0</v>
      </c>
      <c r="E393" s="107">
        <v>0</v>
      </c>
      <c r="F393" s="107">
        <v>0</v>
      </c>
      <c r="G393" s="107">
        <v>0</v>
      </c>
      <c r="H393" s="107">
        <v>0</v>
      </c>
      <c r="I393" s="107">
        <v>0</v>
      </c>
      <c r="J393" s="107">
        <v>0</v>
      </c>
      <c r="K393" s="157">
        <f t="shared" si="384"/>
        <v>0</v>
      </c>
    </row>
    <row r="394" spans="1:11" s="107" customFormat="1" x14ac:dyDescent="0.3">
      <c r="A394" s="157" t="str">
        <f t="shared" si="375"/>
        <v>Little CressinghamShared ownership</v>
      </c>
      <c r="B394" s="157" t="s">
        <v>185</v>
      </c>
      <c r="C394" s="189" t="s">
        <v>24</v>
      </c>
      <c r="D394" s="107">
        <v>0</v>
      </c>
      <c r="E394" s="107">
        <v>0</v>
      </c>
      <c r="F394" s="107">
        <v>0</v>
      </c>
      <c r="G394" s="107">
        <v>0</v>
      </c>
      <c r="H394" s="107">
        <v>0</v>
      </c>
      <c r="I394" s="107">
        <v>0</v>
      </c>
      <c r="J394" s="107">
        <v>0</v>
      </c>
      <c r="K394" s="157">
        <f t="shared" si="384"/>
        <v>0</v>
      </c>
    </row>
    <row r="395" spans="1:11" s="107" customFormat="1" x14ac:dyDescent="0.3">
      <c r="A395" s="157" t="str">
        <f t="shared" si="375"/>
        <v>Little DunhamBedsit</v>
      </c>
      <c r="B395" s="157" t="s">
        <v>187</v>
      </c>
      <c r="C395" s="186" t="s">
        <v>70</v>
      </c>
      <c r="D395" s="107">
        <v>0</v>
      </c>
      <c r="E395" s="107">
        <v>0</v>
      </c>
      <c r="F395" s="107">
        <v>0</v>
      </c>
      <c r="G395" s="107">
        <v>0</v>
      </c>
      <c r="H395" s="107">
        <v>0</v>
      </c>
      <c r="I395" s="107">
        <v>0</v>
      </c>
      <c r="J395" s="107">
        <v>0</v>
      </c>
      <c r="K395" s="157">
        <f t="shared" si="384"/>
        <v>0</v>
      </c>
    </row>
    <row r="396" spans="1:11" s="107" customFormat="1" x14ac:dyDescent="0.3">
      <c r="A396" s="157" t="str">
        <f t="shared" si="375"/>
        <v>Little DunhamBungalow</v>
      </c>
      <c r="B396" s="157" t="s">
        <v>187</v>
      </c>
      <c r="C396" s="187" t="s">
        <v>555</v>
      </c>
      <c r="D396" s="107">
        <v>0</v>
      </c>
      <c r="E396" s="107">
        <v>0</v>
      </c>
      <c r="F396" s="107">
        <v>11</v>
      </c>
      <c r="G396" s="107">
        <v>0</v>
      </c>
      <c r="H396" s="107">
        <v>0</v>
      </c>
      <c r="I396" s="107">
        <v>0</v>
      </c>
      <c r="J396" s="107">
        <v>0</v>
      </c>
      <c r="K396" s="157">
        <f t="shared" si="384"/>
        <v>11</v>
      </c>
    </row>
    <row r="397" spans="1:11" s="107" customFormat="1" x14ac:dyDescent="0.3">
      <c r="A397" s="157" t="str">
        <f t="shared" si="375"/>
        <v>Little DunhamFlat</v>
      </c>
      <c r="B397" s="157" t="s">
        <v>187</v>
      </c>
      <c r="C397" s="187" t="s">
        <v>33</v>
      </c>
      <c r="D397" s="107">
        <v>0</v>
      </c>
      <c r="E397" s="107">
        <v>0</v>
      </c>
      <c r="F397" s="107">
        <v>0</v>
      </c>
      <c r="G397" s="107">
        <v>0</v>
      </c>
      <c r="H397" s="107">
        <v>0</v>
      </c>
      <c r="I397" s="107">
        <v>0</v>
      </c>
      <c r="J397" s="107">
        <v>0</v>
      </c>
      <c r="K397" s="157">
        <f t="shared" si="384"/>
        <v>0</v>
      </c>
    </row>
    <row r="398" spans="1:11" s="107" customFormat="1" x14ac:dyDescent="0.3">
      <c r="A398" s="157" t="str">
        <f t="shared" si="375"/>
        <v>Little DunhamHouse</v>
      </c>
      <c r="B398" s="157" t="s">
        <v>187</v>
      </c>
      <c r="C398" s="187" t="s">
        <v>556</v>
      </c>
      <c r="D398" s="107">
        <v>0</v>
      </c>
      <c r="E398" s="107">
        <v>0</v>
      </c>
      <c r="F398" s="107">
        <v>0</v>
      </c>
      <c r="G398" s="107">
        <v>11</v>
      </c>
      <c r="H398" s="107">
        <v>0</v>
      </c>
      <c r="I398" s="107">
        <v>0</v>
      </c>
      <c r="J398" s="107">
        <v>0</v>
      </c>
      <c r="K398" s="157">
        <f t="shared" si="384"/>
        <v>11</v>
      </c>
    </row>
    <row r="399" spans="1:11" s="107" customFormat="1" x14ac:dyDescent="0.3">
      <c r="A399" s="157" t="str">
        <f t="shared" si="375"/>
        <v>Little DunhamMaisonette</v>
      </c>
      <c r="B399" s="157" t="s">
        <v>187</v>
      </c>
      <c r="C399" s="188" t="s">
        <v>557</v>
      </c>
      <c r="D399" s="107">
        <v>0</v>
      </c>
      <c r="E399" s="107">
        <v>0</v>
      </c>
      <c r="F399" s="107">
        <v>0</v>
      </c>
      <c r="G399" s="107">
        <v>0</v>
      </c>
      <c r="H399" s="107">
        <v>0</v>
      </c>
      <c r="I399" s="107">
        <v>0</v>
      </c>
      <c r="J399" s="107">
        <v>0</v>
      </c>
      <c r="K399" s="157">
        <f t="shared" si="384"/>
        <v>0</v>
      </c>
    </row>
    <row r="400" spans="1:11" s="107" customFormat="1" x14ac:dyDescent="0.3">
      <c r="A400" s="157" t="str">
        <f>B400&amp;C400</f>
        <v>Little DunhamGeneral needs</v>
      </c>
      <c r="B400" s="157" t="s">
        <v>187</v>
      </c>
      <c r="C400" s="188" t="s">
        <v>67</v>
      </c>
      <c r="D400" s="157">
        <f t="shared" ref="D400" si="401">SUM(D395:D399)</f>
        <v>0</v>
      </c>
      <c r="E400" s="157">
        <f t="shared" ref="E400" si="402">SUM(E395:E399)</f>
        <v>0</v>
      </c>
      <c r="F400" s="157">
        <f t="shared" ref="F400" si="403">SUM(F395:F399)</f>
        <v>11</v>
      </c>
      <c r="G400" s="157">
        <f t="shared" ref="G400" si="404">SUM(G395:G399)</f>
        <v>11</v>
      </c>
      <c r="H400" s="157">
        <f t="shared" ref="H400" si="405">SUM(H395:H399)</f>
        <v>0</v>
      </c>
      <c r="I400" s="157">
        <f t="shared" ref="I400" si="406">SUM(I395:I399)</f>
        <v>0</v>
      </c>
      <c r="J400" s="157">
        <f t="shared" ref="J400" si="407">SUM(J395:J399)</f>
        <v>0</v>
      </c>
      <c r="K400" s="157">
        <f t="shared" ref="K400" si="408">SUM(K395:K399)</f>
        <v>22</v>
      </c>
    </row>
    <row r="401" spans="1:11" s="107" customFormat="1" x14ac:dyDescent="0.3">
      <c r="A401" s="157" t="str">
        <f t="shared" si="375"/>
        <v>Little DunhamSheltered</v>
      </c>
      <c r="B401" s="157" t="s">
        <v>187</v>
      </c>
      <c r="C401" s="188" t="s">
        <v>46</v>
      </c>
      <c r="D401" s="107">
        <v>0</v>
      </c>
      <c r="E401" s="107">
        <v>0</v>
      </c>
      <c r="F401" s="107">
        <v>0</v>
      </c>
      <c r="G401" s="107">
        <v>0</v>
      </c>
      <c r="H401" s="107">
        <v>0</v>
      </c>
      <c r="I401" s="107">
        <v>0</v>
      </c>
      <c r="J401" s="107">
        <v>0</v>
      </c>
      <c r="K401" s="157">
        <f t="shared" si="384"/>
        <v>0</v>
      </c>
    </row>
    <row r="402" spans="1:11" s="107" customFormat="1" x14ac:dyDescent="0.3">
      <c r="A402" s="157" t="str">
        <f t="shared" si="375"/>
        <v>Little DunhamShared ownership</v>
      </c>
      <c r="B402" s="157" t="s">
        <v>187</v>
      </c>
      <c r="C402" s="189" t="s">
        <v>24</v>
      </c>
      <c r="D402" s="107">
        <v>0</v>
      </c>
      <c r="E402" s="107">
        <v>0</v>
      </c>
      <c r="F402" s="107">
        <v>0</v>
      </c>
      <c r="G402" s="107">
        <v>0</v>
      </c>
      <c r="H402" s="107">
        <v>0</v>
      </c>
      <c r="I402" s="107">
        <v>0</v>
      </c>
      <c r="J402" s="107">
        <v>0</v>
      </c>
      <c r="K402" s="157">
        <f t="shared" si="384"/>
        <v>0</v>
      </c>
    </row>
    <row r="403" spans="1:11" s="107" customFormat="1" x14ac:dyDescent="0.3">
      <c r="A403" s="157" t="str">
        <f t="shared" si="375"/>
        <v>Little EllinghamBedsit</v>
      </c>
      <c r="B403" s="157" t="s">
        <v>189</v>
      </c>
      <c r="C403" s="186" t="s">
        <v>70</v>
      </c>
      <c r="D403" s="107">
        <v>0</v>
      </c>
      <c r="E403" s="107">
        <v>0</v>
      </c>
      <c r="F403" s="107">
        <v>0</v>
      </c>
      <c r="G403" s="107">
        <v>0</v>
      </c>
      <c r="H403" s="107">
        <v>0</v>
      </c>
      <c r="I403" s="107">
        <v>0</v>
      </c>
      <c r="J403" s="107">
        <v>0</v>
      </c>
      <c r="K403" s="157">
        <f t="shared" si="384"/>
        <v>0</v>
      </c>
    </row>
    <row r="404" spans="1:11" s="107" customFormat="1" x14ac:dyDescent="0.3">
      <c r="A404" s="157" t="str">
        <f t="shared" si="375"/>
        <v>Little EllinghamBungalow</v>
      </c>
      <c r="B404" s="157" t="s">
        <v>189</v>
      </c>
      <c r="C404" s="187" t="s">
        <v>555</v>
      </c>
      <c r="D404" s="107">
        <v>0</v>
      </c>
      <c r="E404" s="107">
        <v>0</v>
      </c>
      <c r="F404" s="107">
        <v>3</v>
      </c>
      <c r="G404" s="107">
        <v>0</v>
      </c>
      <c r="H404" s="107">
        <v>0</v>
      </c>
      <c r="I404" s="107">
        <v>0</v>
      </c>
      <c r="J404" s="107">
        <v>0</v>
      </c>
      <c r="K404" s="157">
        <f t="shared" si="384"/>
        <v>3</v>
      </c>
    </row>
    <row r="405" spans="1:11" s="107" customFormat="1" x14ac:dyDescent="0.3">
      <c r="A405" s="157" t="str">
        <f t="shared" si="375"/>
        <v>Little EllinghamFlat</v>
      </c>
      <c r="B405" s="157" t="s">
        <v>189</v>
      </c>
      <c r="C405" s="187" t="s">
        <v>33</v>
      </c>
      <c r="D405" s="107">
        <v>0</v>
      </c>
      <c r="E405" s="107">
        <v>0</v>
      </c>
      <c r="F405" s="107">
        <v>0</v>
      </c>
      <c r="G405" s="107">
        <v>0</v>
      </c>
      <c r="H405" s="107">
        <v>0</v>
      </c>
      <c r="I405" s="107">
        <v>0</v>
      </c>
      <c r="J405" s="107">
        <v>0</v>
      </c>
      <c r="K405" s="157">
        <f t="shared" si="384"/>
        <v>0</v>
      </c>
    </row>
    <row r="406" spans="1:11" s="107" customFormat="1" x14ac:dyDescent="0.3">
      <c r="A406" s="157" t="str">
        <f t="shared" si="375"/>
        <v>Little EllinghamHouse</v>
      </c>
      <c r="B406" s="157" t="s">
        <v>189</v>
      </c>
      <c r="C406" s="187" t="s">
        <v>556</v>
      </c>
      <c r="D406" s="107">
        <v>0</v>
      </c>
      <c r="E406" s="107">
        <v>0</v>
      </c>
      <c r="F406" s="107">
        <v>3</v>
      </c>
      <c r="G406" s="107">
        <v>2</v>
      </c>
      <c r="H406" s="107">
        <v>0</v>
      </c>
      <c r="I406" s="107">
        <v>0</v>
      </c>
      <c r="J406" s="107">
        <v>0</v>
      </c>
      <c r="K406" s="157">
        <f t="shared" si="384"/>
        <v>5</v>
      </c>
    </row>
    <row r="407" spans="1:11" s="107" customFormat="1" x14ac:dyDescent="0.3">
      <c r="A407" s="157" t="str">
        <f>B407&amp;C407</f>
        <v>Little EllinghamGeneral needs</v>
      </c>
      <c r="B407" s="157" t="s">
        <v>189</v>
      </c>
      <c r="C407" s="188" t="s">
        <v>67</v>
      </c>
      <c r="D407" s="157">
        <f t="shared" ref="D407" si="409">SUM(D402:D406)</f>
        <v>0</v>
      </c>
      <c r="E407" s="157">
        <f t="shared" ref="E407" si="410">SUM(E402:E406)</f>
        <v>0</v>
      </c>
      <c r="F407" s="157">
        <f t="shared" ref="F407" si="411">SUM(F402:F406)</f>
        <v>6</v>
      </c>
      <c r="G407" s="157">
        <f t="shared" ref="G407" si="412">SUM(G402:G406)</f>
        <v>2</v>
      </c>
      <c r="H407" s="157">
        <f t="shared" ref="H407" si="413">SUM(H402:H406)</f>
        <v>0</v>
      </c>
      <c r="I407" s="157">
        <f t="shared" ref="I407" si="414">SUM(I402:I406)</f>
        <v>0</v>
      </c>
      <c r="J407" s="157">
        <f t="shared" ref="J407" si="415">SUM(J402:J406)</f>
        <v>0</v>
      </c>
      <c r="K407" s="157">
        <f t="shared" ref="K407" si="416">SUM(K402:K406)</f>
        <v>8</v>
      </c>
    </row>
    <row r="408" spans="1:11" s="107" customFormat="1" x14ac:dyDescent="0.3">
      <c r="A408" s="157" t="str">
        <f t="shared" si="375"/>
        <v>Little EllinghamMaisonette</v>
      </c>
      <c r="B408" s="157" t="s">
        <v>189</v>
      </c>
      <c r="C408" s="188" t="s">
        <v>557</v>
      </c>
      <c r="D408" s="107">
        <v>0</v>
      </c>
      <c r="E408" s="107">
        <v>0</v>
      </c>
      <c r="F408" s="107">
        <v>0</v>
      </c>
      <c r="G408" s="107">
        <v>0</v>
      </c>
      <c r="H408" s="107">
        <v>0</v>
      </c>
      <c r="I408" s="107">
        <v>0</v>
      </c>
      <c r="J408" s="107">
        <v>0</v>
      </c>
      <c r="K408" s="157">
        <f t="shared" si="384"/>
        <v>0</v>
      </c>
    </row>
    <row r="409" spans="1:11" s="107" customFormat="1" x14ac:dyDescent="0.3">
      <c r="A409" s="157" t="str">
        <f t="shared" si="375"/>
        <v>Little EllinghamSheltered</v>
      </c>
      <c r="B409" s="157" t="s">
        <v>189</v>
      </c>
      <c r="C409" s="188" t="s">
        <v>46</v>
      </c>
      <c r="D409" s="107">
        <v>0</v>
      </c>
      <c r="E409" s="107">
        <v>0</v>
      </c>
      <c r="F409" s="107">
        <v>0</v>
      </c>
      <c r="G409" s="107">
        <v>0</v>
      </c>
      <c r="H409" s="107">
        <v>0</v>
      </c>
      <c r="I409" s="107">
        <v>0</v>
      </c>
      <c r="J409" s="107">
        <v>0</v>
      </c>
      <c r="K409" s="157">
        <f t="shared" si="384"/>
        <v>0</v>
      </c>
    </row>
    <row r="410" spans="1:11" s="107" customFormat="1" x14ac:dyDescent="0.3">
      <c r="A410" s="157" t="str">
        <f t="shared" si="375"/>
        <v>Little EllinghamShared ownership</v>
      </c>
      <c r="B410" s="157" t="s">
        <v>189</v>
      </c>
      <c r="C410" s="189" t="s">
        <v>24</v>
      </c>
      <c r="D410" s="107">
        <v>0</v>
      </c>
      <c r="E410" s="107">
        <v>0</v>
      </c>
      <c r="F410" s="107">
        <v>0</v>
      </c>
      <c r="G410" s="107">
        <v>0</v>
      </c>
      <c r="H410" s="107">
        <v>0</v>
      </c>
      <c r="I410" s="107">
        <v>0</v>
      </c>
      <c r="J410" s="107">
        <v>0</v>
      </c>
      <c r="K410" s="157">
        <f t="shared" si="384"/>
        <v>0</v>
      </c>
    </row>
    <row r="411" spans="1:11" s="107" customFormat="1" x14ac:dyDescent="0.3">
      <c r="A411" s="157" t="str">
        <f t="shared" si="375"/>
        <v>LonghamBedsit</v>
      </c>
      <c r="B411" s="157" t="s">
        <v>191</v>
      </c>
      <c r="C411" s="186" t="s">
        <v>70</v>
      </c>
      <c r="D411" s="107">
        <v>0</v>
      </c>
      <c r="E411" s="107">
        <v>0</v>
      </c>
      <c r="F411" s="107">
        <v>0</v>
      </c>
      <c r="G411" s="107">
        <v>0</v>
      </c>
      <c r="H411" s="107">
        <v>0</v>
      </c>
      <c r="I411" s="107">
        <v>0</v>
      </c>
      <c r="J411" s="107">
        <v>0</v>
      </c>
      <c r="K411" s="157">
        <f t="shared" si="384"/>
        <v>0</v>
      </c>
    </row>
    <row r="412" spans="1:11" s="107" customFormat="1" x14ac:dyDescent="0.3">
      <c r="A412" s="157" t="str">
        <f t="shared" si="375"/>
        <v>LonghamBungalow</v>
      </c>
      <c r="B412" s="157" t="s">
        <v>191</v>
      </c>
      <c r="C412" s="187" t="s">
        <v>555</v>
      </c>
      <c r="D412" s="107">
        <v>0</v>
      </c>
      <c r="E412" s="107">
        <v>0</v>
      </c>
      <c r="F412" s="107">
        <v>7</v>
      </c>
      <c r="G412" s="107">
        <v>0</v>
      </c>
      <c r="H412" s="107">
        <v>0</v>
      </c>
      <c r="I412" s="107">
        <v>0</v>
      </c>
      <c r="J412" s="107">
        <v>0</v>
      </c>
      <c r="K412" s="157">
        <f t="shared" si="384"/>
        <v>7</v>
      </c>
    </row>
    <row r="413" spans="1:11" s="107" customFormat="1" x14ac:dyDescent="0.3">
      <c r="A413" s="157" t="str">
        <f t="shared" si="375"/>
        <v>LonghamFlat</v>
      </c>
      <c r="B413" s="157" t="s">
        <v>191</v>
      </c>
      <c r="C413" s="187" t="s">
        <v>33</v>
      </c>
      <c r="D413" s="107">
        <v>0</v>
      </c>
      <c r="E413" s="107">
        <v>0</v>
      </c>
      <c r="F413" s="107">
        <v>0</v>
      </c>
      <c r="G413" s="107">
        <v>0</v>
      </c>
      <c r="H413" s="107">
        <v>0</v>
      </c>
      <c r="I413" s="107">
        <v>0</v>
      </c>
      <c r="J413" s="107">
        <v>0</v>
      </c>
      <c r="K413" s="157">
        <f t="shared" si="384"/>
        <v>0</v>
      </c>
    </row>
    <row r="414" spans="1:11" s="107" customFormat="1" x14ac:dyDescent="0.3">
      <c r="A414" s="157" t="str">
        <f t="shared" si="375"/>
        <v>LonghamHouse</v>
      </c>
      <c r="B414" s="157" t="s">
        <v>191</v>
      </c>
      <c r="C414" s="187" t="s">
        <v>556</v>
      </c>
      <c r="D414" s="107">
        <v>0</v>
      </c>
      <c r="E414" s="107">
        <v>0</v>
      </c>
      <c r="F414" s="107">
        <v>0</v>
      </c>
      <c r="G414" s="107">
        <v>4</v>
      </c>
      <c r="H414" s="107">
        <v>0</v>
      </c>
      <c r="I414" s="107">
        <v>0</v>
      </c>
      <c r="J414" s="107">
        <v>0</v>
      </c>
      <c r="K414" s="157">
        <f t="shared" si="384"/>
        <v>4</v>
      </c>
    </row>
    <row r="415" spans="1:11" s="107" customFormat="1" x14ac:dyDescent="0.3">
      <c r="A415" s="157" t="str">
        <f t="shared" si="375"/>
        <v>LonghamMaisonette</v>
      </c>
      <c r="B415" s="157" t="s">
        <v>191</v>
      </c>
      <c r="C415" s="188" t="s">
        <v>557</v>
      </c>
      <c r="D415" s="107">
        <v>0</v>
      </c>
      <c r="E415" s="107">
        <v>0</v>
      </c>
      <c r="F415" s="107">
        <v>0</v>
      </c>
      <c r="G415" s="107">
        <v>0</v>
      </c>
      <c r="H415" s="107">
        <v>0</v>
      </c>
      <c r="I415" s="107">
        <v>0</v>
      </c>
      <c r="J415" s="107">
        <v>0</v>
      </c>
      <c r="K415" s="157">
        <f t="shared" si="384"/>
        <v>0</v>
      </c>
    </row>
    <row r="416" spans="1:11" s="107" customFormat="1" x14ac:dyDescent="0.3">
      <c r="A416" s="157" t="str">
        <f>B416&amp;C416</f>
        <v>LonghamGeneral needs</v>
      </c>
      <c r="B416" s="157" t="s">
        <v>191</v>
      </c>
      <c r="C416" s="188" t="s">
        <v>67</v>
      </c>
      <c r="D416" s="157">
        <f t="shared" ref="D416" si="417">SUM(D411:D415)</f>
        <v>0</v>
      </c>
      <c r="E416" s="157">
        <f t="shared" ref="E416" si="418">SUM(E411:E415)</f>
        <v>0</v>
      </c>
      <c r="F416" s="157">
        <f t="shared" ref="F416" si="419">SUM(F411:F415)</f>
        <v>7</v>
      </c>
      <c r="G416" s="157">
        <f t="shared" ref="G416" si="420">SUM(G411:G415)</f>
        <v>4</v>
      </c>
      <c r="H416" s="157">
        <f t="shared" ref="H416" si="421">SUM(H411:H415)</f>
        <v>0</v>
      </c>
      <c r="I416" s="157">
        <f t="shared" ref="I416" si="422">SUM(I411:I415)</f>
        <v>0</v>
      </c>
      <c r="J416" s="157">
        <f t="shared" ref="J416" si="423">SUM(J411:J415)</f>
        <v>0</v>
      </c>
      <c r="K416" s="157">
        <f t="shared" ref="K416" si="424">SUM(K411:K415)</f>
        <v>11</v>
      </c>
    </row>
    <row r="417" spans="1:11" s="107" customFormat="1" x14ac:dyDescent="0.3">
      <c r="A417" s="157" t="str">
        <f t="shared" si="375"/>
        <v>LonghamSheltered</v>
      </c>
      <c r="B417" s="157" t="s">
        <v>191</v>
      </c>
      <c r="C417" s="188" t="s">
        <v>46</v>
      </c>
      <c r="D417" s="107">
        <v>0</v>
      </c>
      <c r="E417" s="107">
        <v>0</v>
      </c>
      <c r="F417" s="107">
        <v>0</v>
      </c>
      <c r="G417" s="107">
        <v>0</v>
      </c>
      <c r="H417" s="107">
        <v>0</v>
      </c>
      <c r="I417" s="107">
        <v>0</v>
      </c>
      <c r="J417" s="107">
        <v>0</v>
      </c>
      <c r="K417" s="157">
        <f t="shared" si="384"/>
        <v>0</v>
      </c>
    </row>
    <row r="418" spans="1:11" s="107" customFormat="1" x14ac:dyDescent="0.3">
      <c r="A418" s="157" t="str">
        <f t="shared" si="375"/>
        <v>LonghamShared ownership</v>
      </c>
      <c r="B418" s="157" t="s">
        <v>191</v>
      </c>
      <c r="C418" s="189" t="s">
        <v>24</v>
      </c>
      <c r="D418" s="107">
        <v>0</v>
      </c>
      <c r="E418" s="107">
        <v>0</v>
      </c>
      <c r="F418" s="107">
        <v>0</v>
      </c>
      <c r="G418" s="107">
        <v>0</v>
      </c>
      <c r="H418" s="107">
        <v>0</v>
      </c>
      <c r="I418" s="107">
        <v>0</v>
      </c>
      <c r="J418" s="107">
        <v>0</v>
      </c>
      <c r="K418" s="157">
        <f t="shared" si="384"/>
        <v>0</v>
      </c>
    </row>
    <row r="419" spans="1:11" s="107" customFormat="1" x14ac:dyDescent="0.3">
      <c r="A419" s="157" t="str">
        <f t="shared" si="375"/>
        <v>LyngBedsit</v>
      </c>
      <c r="B419" s="157" t="s">
        <v>195</v>
      </c>
      <c r="C419" s="186" t="s">
        <v>70</v>
      </c>
      <c r="D419" s="107">
        <v>0</v>
      </c>
      <c r="E419" s="107">
        <v>0</v>
      </c>
      <c r="F419" s="107">
        <v>0</v>
      </c>
      <c r="G419" s="107">
        <v>0</v>
      </c>
      <c r="H419" s="107">
        <v>0</v>
      </c>
      <c r="I419" s="107">
        <v>0</v>
      </c>
      <c r="J419" s="107">
        <v>0</v>
      </c>
      <c r="K419" s="157">
        <f t="shared" si="384"/>
        <v>0</v>
      </c>
    </row>
    <row r="420" spans="1:11" s="107" customFormat="1" x14ac:dyDescent="0.3">
      <c r="A420" s="157" t="str">
        <f t="shared" si="375"/>
        <v>LyngBungalow</v>
      </c>
      <c r="B420" s="157" t="s">
        <v>195</v>
      </c>
      <c r="C420" s="187" t="s">
        <v>555</v>
      </c>
      <c r="D420" s="107">
        <v>0</v>
      </c>
      <c r="E420" s="107">
        <v>0</v>
      </c>
      <c r="F420" s="107">
        <v>6</v>
      </c>
      <c r="G420" s="107">
        <v>0</v>
      </c>
      <c r="H420" s="107">
        <v>0</v>
      </c>
      <c r="I420" s="107">
        <v>0</v>
      </c>
      <c r="J420" s="107">
        <v>0</v>
      </c>
      <c r="K420" s="157">
        <f t="shared" si="384"/>
        <v>6</v>
      </c>
    </row>
    <row r="421" spans="1:11" s="107" customFormat="1" x14ac:dyDescent="0.3">
      <c r="A421" s="157" t="str">
        <f t="shared" si="375"/>
        <v>LyngFlat</v>
      </c>
      <c r="B421" s="157" t="s">
        <v>195</v>
      </c>
      <c r="C421" s="187" t="s">
        <v>33</v>
      </c>
      <c r="D421" s="107">
        <v>0</v>
      </c>
      <c r="E421" s="107">
        <v>4</v>
      </c>
      <c r="F421" s="107">
        <v>0</v>
      </c>
      <c r="G421" s="107">
        <v>0</v>
      </c>
      <c r="H421" s="107">
        <v>0</v>
      </c>
      <c r="I421" s="107">
        <v>0</v>
      </c>
      <c r="J421" s="107">
        <v>0</v>
      </c>
      <c r="K421" s="157">
        <f t="shared" si="384"/>
        <v>4</v>
      </c>
    </row>
    <row r="422" spans="1:11" s="107" customFormat="1" x14ac:dyDescent="0.3">
      <c r="A422" s="157" t="str">
        <f t="shared" si="375"/>
        <v>LyngHouse</v>
      </c>
      <c r="B422" s="157" t="s">
        <v>195</v>
      </c>
      <c r="C422" s="187" t="s">
        <v>556</v>
      </c>
      <c r="D422" s="107">
        <v>0</v>
      </c>
      <c r="E422" s="107">
        <v>0</v>
      </c>
      <c r="F422" s="107">
        <v>3</v>
      </c>
      <c r="G422" s="107">
        <v>9</v>
      </c>
      <c r="H422" s="107">
        <v>0</v>
      </c>
      <c r="I422" s="107">
        <v>0</v>
      </c>
      <c r="J422" s="107">
        <v>0</v>
      </c>
      <c r="K422" s="157">
        <f t="shared" si="384"/>
        <v>12</v>
      </c>
    </row>
    <row r="423" spans="1:11" s="107" customFormat="1" x14ac:dyDescent="0.3">
      <c r="A423" s="157" t="str">
        <f t="shared" si="375"/>
        <v>LyngMaisonette</v>
      </c>
      <c r="B423" s="157" t="s">
        <v>195</v>
      </c>
      <c r="C423" s="188" t="s">
        <v>557</v>
      </c>
      <c r="D423" s="107">
        <v>0</v>
      </c>
      <c r="E423" s="107">
        <v>0</v>
      </c>
      <c r="F423" s="107">
        <v>0</v>
      </c>
      <c r="G423" s="107">
        <v>0</v>
      </c>
      <c r="H423" s="107">
        <v>0</v>
      </c>
      <c r="I423" s="107">
        <v>0</v>
      </c>
      <c r="J423" s="107">
        <v>0</v>
      </c>
      <c r="K423" s="157">
        <f t="shared" si="384"/>
        <v>0</v>
      </c>
    </row>
    <row r="424" spans="1:11" s="107" customFormat="1" x14ac:dyDescent="0.3">
      <c r="A424" s="157" t="str">
        <f>B424&amp;C424</f>
        <v>LyngGeneral needs</v>
      </c>
      <c r="B424" s="157" t="s">
        <v>195</v>
      </c>
      <c r="C424" s="188" t="s">
        <v>67</v>
      </c>
      <c r="D424" s="157">
        <f t="shared" ref="D424" si="425">SUM(D419:D423)</f>
        <v>0</v>
      </c>
      <c r="E424" s="157">
        <f t="shared" ref="E424" si="426">SUM(E419:E423)</f>
        <v>4</v>
      </c>
      <c r="F424" s="157">
        <f t="shared" ref="F424" si="427">SUM(F419:F423)</f>
        <v>9</v>
      </c>
      <c r="G424" s="157">
        <f t="shared" ref="G424" si="428">SUM(G419:G423)</f>
        <v>9</v>
      </c>
      <c r="H424" s="157">
        <f t="shared" ref="H424" si="429">SUM(H419:H423)</f>
        <v>0</v>
      </c>
      <c r="I424" s="157">
        <f t="shared" ref="I424" si="430">SUM(I419:I423)</f>
        <v>0</v>
      </c>
      <c r="J424" s="157">
        <f t="shared" ref="J424" si="431">SUM(J419:J423)</f>
        <v>0</v>
      </c>
      <c r="K424" s="157">
        <f t="shared" ref="K424" si="432">SUM(K419:K423)</f>
        <v>22</v>
      </c>
    </row>
    <row r="425" spans="1:11" s="107" customFormat="1" x14ac:dyDescent="0.3">
      <c r="A425" s="157" t="str">
        <f t="shared" si="375"/>
        <v>LyngSheltered</v>
      </c>
      <c r="B425" s="157" t="s">
        <v>195</v>
      </c>
      <c r="C425" s="188" t="s">
        <v>46</v>
      </c>
      <c r="D425" s="107">
        <v>0</v>
      </c>
      <c r="E425" s="107">
        <v>0</v>
      </c>
      <c r="F425" s="107">
        <v>0</v>
      </c>
      <c r="G425" s="107">
        <v>0</v>
      </c>
      <c r="H425" s="107">
        <v>0</v>
      </c>
      <c r="I425" s="107">
        <v>0</v>
      </c>
      <c r="J425" s="107">
        <v>0</v>
      </c>
      <c r="K425" s="157">
        <f t="shared" si="384"/>
        <v>0</v>
      </c>
    </row>
    <row r="426" spans="1:11" s="107" customFormat="1" x14ac:dyDescent="0.3">
      <c r="A426" s="157" t="str">
        <f t="shared" si="375"/>
        <v>LyngShared ownership</v>
      </c>
      <c r="B426" s="157" t="s">
        <v>195</v>
      </c>
      <c r="C426" s="189" t="s">
        <v>24</v>
      </c>
      <c r="D426" s="107">
        <v>0</v>
      </c>
      <c r="E426" s="107">
        <v>0</v>
      </c>
      <c r="F426" s="107">
        <v>1</v>
      </c>
      <c r="G426" s="107">
        <v>0</v>
      </c>
      <c r="H426" s="107">
        <v>0</v>
      </c>
      <c r="I426" s="107">
        <v>0</v>
      </c>
      <c r="J426" s="107">
        <v>0</v>
      </c>
      <c r="K426" s="157">
        <f t="shared" si="384"/>
        <v>1</v>
      </c>
    </row>
    <row r="427" spans="1:11" s="107" customFormat="1" x14ac:dyDescent="0.3">
      <c r="A427" s="157" t="str">
        <f t="shared" si="375"/>
        <v>MattishallBedsit</v>
      </c>
      <c r="B427" s="157" t="s">
        <v>197</v>
      </c>
      <c r="C427" s="186" t="s">
        <v>70</v>
      </c>
      <c r="D427" s="107">
        <v>0</v>
      </c>
      <c r="E427" s="107">
        <v>0</v>
      </c>
      <c r="F427" s="107">
        <v>0</v>
      </c>
      <c r="G427" s="107">
        <v>0</v>
      </c>
      <c r="H427" s="107">
        <v>0</v>
      </c>
      <c r="I427" s="107">
        <v>0</v>
      </c>
      <c r="J427" s="107">
        <v>0</v>
      </c>
      <c r="K427" s="157">
        <f t="shared" si="384"/>
        <v>0</v>
      </c>
    </row>
    <row r="428" spans="1:11" s="107" customFormat="1" x14ac:dyDescent="0.3">
      <c r="A428" s="157" t="str">
        <f t="shared" si="375"/>
        <v>MattishallBungalow</v>
      </c>
      <c r="B428" s="157" t="s">
        <v>197</v>
      </c>
      <c r="C428" s="187" t="s">
        <v>555</v>
      </c>
      <c r="D428" s="107">
        <v>0</v>
      </c>
      <c r="E428" s="107">
        <v>5</v>
      </c>
      <c r="F428" s="107">
        <v>55</v>
      </c>
      <c r="G428" s="107">
        <v>1</v>
      </c>
      <c r="H428" s="107">
        <v>0</v>
      </c>
      <c r="I428" s="107">
        <v>0</v>
      </c>
      <c r="J428" s="107">
        <v>0</v>
      </c>
      <c r="K428" s="157">
        <f t="shared" si="384"/>
        <v>61</v>
      </c>
    </row>
    <row r="429" spans="1:11" s="107" customFormat="1" x14ac:dyDescent="0.3">
      <c r="A429" s="157" t="str">
        <f t="shared" si="375"/>
        <v>MattishallFlat</v>
      </c>
      <c r="B429" s="157" t="s">
        <v>197</v>
      </c>
      <c r="C429" s="187" t="s">
        <v>33</v>
      </c>
      <c r="D429" s="107">
        <v>0</v>
      </c>
      <c r="E429" s="107">
        <v>0</v>
      </c>
      <c r="F429" s="107">
        <v>0</v>
      </c>
      <c r="G429" s="107">
        <v>0</v>
      </c>
      <c r="H429" s="107">
        <v>0</v>
      </c>
      <c r="I429" s="107">
        <v>0</v>
      </c>
      <c r="J429" s="107">
        <v>0</v>
      </c>
      <c r="K429" s="157">
        <f t="shared" si="384"/>
        <v>0</v>
      </c>
    </row>
    <row r="430" spans="1:11" s="107" customFormat="1" x14ac:dyDescent="0.3">
      <c r="A430" s="157" t="str">
        <f t="shared" si="375"/>
        <v>MattishallHouse</v>
      </c>
      <c r="B430" s="157" t="s">
        <v>197</v>
      </c>
      <c r="C430" s="187" t="s">
        <v>556</v>
      </c>
      <c r="D430" s="107">
        <v>0</v>
      </c>
      <c r="E430" s="107">
        <v>0</v>
      </c>
      <c r="F430" s="107">
        <v>16</v>
      </c>
      <c r="G430" s="107">
        <v>34</v>
      </c>
      <c r="H430" s="107">
        <v>3</v>
      </c>
      <c r="I430" s="107">
        <v>0</v>
      </c>
      <c r="J430" s="107">
        <v>0</v>
      </c>
      <c r="K430" s="157">
        <f t="shared" si="384"/>
        <v>53</v>
      </c>
    </row>
    <row r="431" spans="1:11" s="107" customFormat="1" x14ac:dyDescent="0.3">
      <c r="A431" s="157" t="str">
        <f t="shared" si="375"/>
        <v>MattishallMaisonette</v>
      </c>
      <c r="B431" s="157" t="s">
        <v>197</v>
      </c>
      <c r="C431" s="188" t="s">
        <v>557</v>
      </c>
      <c r="D431" s="107">
        <v>0</v>
      </c>
      <c r="E431" s="107">
        <v>0</v>
      </c>
      <c r="F431" s="107">
        <v>0</v>
      </c>
      <c r="G431" s="107">
        <v>0</v>
      </c>
      <c r="H431" s="107">
        <v>0</v>
      </c>
      <c r="I431" s="107">
        <v>0</v>
      </c>
      <c r="J431" s="107">
        <v>0</v>
      </c>
      <c r="K431" s="157">
        <f t="shared" si="384"/>
        <v>0</v>
      </c>
    </row>
    <row r="432" spans="1:11" s="107" customFormat="1" x14ac:dyDescent="0.3">
      <c r="A432" s="157" t="str">
        <f>B432&amp;C432</f>
        <v>MattishallGeneral needs</v>
      </c>
      <c r="B432" s="157" t="s">
        <v>197</v>
      </c>
      <c r="C432" s="188" t="s">
        <v>67</v>
      </c>
      <c r="D432" s="157">
        <f t="shared" ref="D432" si="433">SUM(D427:D431)</f>
        <v>0</v>
      </c>
      <c r="E432" s="157">
        <f t="shared" ref="E432" si="434">SUM(E427:E431)</f>
        <v>5</v>
      </c>
      <c r="F432" s="157">
        <f t="shared" ref="F432" si="435">SUM(F427:F431)</f>
        <v>71</v>
      </c>
      <c r="G432" s="157">
        <f t="shared" ref="G432" si="436">SUM(G427:G431)</f>
        <v>35</v>
      </c>
      <c r="H432" s="157">
        <f t="shared" ref="H432" si="437">SUM(H427:H431)</f>
        <v>3</v>
      </c>
      <c r="I432" s="157">
        <f t="shared" ref="I432" si="438">SUM(I427:I431)</f>
        <v>0</v>
      </c>
      <c r="J432" s="157">
        <f t="shared" ref="J432" si="439">SUM(J427:J431)</f>
        <v>0</v>
      </c>
      <c r="K432" s="157">
        <f t="shared" ref="K432" si="440">SUM(K427:K431)</f>
        <v>114</v>
      </c>
    </row>
    <row r="433" spans="1:11" s="107" customFormat="1" x14ac:dyDescent="0.3">
      <c r="A433" s="157" t="str">
        <f t="shared" si="375"/>
        <v>MattishallSheltered</v>
      </c>
      <c r="B433" s="157" t="s">
        <v>197</v>
      </c>
      <c r="C433" s="188" t="s">
        <v>46</v>
      </c>
      <c r="D433" s="107">
        <v>14</v>
      </c>
      <c r="E433" s="107">
        <v>22</v>
      </c>
      <c r="F433" s="107">
        <v>0</v>
      </c>
      <c r="G433" s="107">
        <v>0</v>
      </c>
      <c r="H433" s="107">
        <v>0</v>
      </c>
      <c r="I433" s="107">
        <v>0</v>
      </c>
      <c r="J433" s="107">
        <v>0</v>
      </c>
      <c r="K433" s="157">
        <f t="shared" si="384"/>
        <v>36</v>
      </c>
    </row>
    <row r="434" spans="1:11" s="107" customFormat="1" x14ac:dyDescent="0.3">
      <c r="A434" s="157" t="str">
        <f t="shared" si="375"/>
        <v>MattishallShared ownership</v>
      </c>
      <c r="B434" s="157" t="s">
        <v>197</v>
      </c>
      <c r="C434" s="189" t="s">
        <v>24</v>
      </c>
      <c r="D434" s="107">
        <v>0</v>
      </c>
      <c r="E434" s="107">
        <v>0</v>
      </c>
      <c r="F434" s="107">
        <v>0</v>
      </c>
      <c r="G434" s="107">
        <v>0</v>
      </c>
      <c r="H434" s="107">
        <v>0</v>
      </c>
      <c r="I434" s="107">
        <v>0</v>
      </c>
      <c r="J434" s="107">
        <v>0</v>
      </c>
      <c r="K434" s="157">
        <f t="shared" si="384"/>
        <v>0</v>
      </c>
    </row>
    <row r="435" spans="1:11" s="107" customFormat="1" x14ac:dyDescent="0.3">
      <c r="A435" s="157" t="str">
        <f t="shared" si="375"/>
        <v>MertonBedsit</v>
      </c>
      <c r="B435" s="157" t="s">
        <v>199</v>
      </c>
      <c r="C435" s="186" t="s">
        <v>70</v>
      </c>
      <c r="D435" s="107">
        <v>0</v>
      </c>
      <c r="E435" s="107">
        <v>0</v>
      </c>
      <c r="F435" s="107">
        <v>0</v>
      </c>
      <c r="G435" s="107">
        <v>0</v>
      </c>
      <c r="H435" s="107">
        <v>0</v>
      </c>
      <c r="I435" s="107">
        <v>0</v>
      </c>
      <c r="J435" s="107">
        <v>0</v>
      </c>
      <c r="K435" s="157">
        <f t="shared" si="384"/>
        <v>0</v>
      </c>
    </row>
    <row r="436" spans="1:11" s="107" customFormat="1" x14ac:dyDescent="0.3">
      <c r="A436" s="157" t="str">
        <f t="shared" si="375"/>
        <v>MertonBungalow</v>
      </c>
      <c r="B436" s="157" t="s">
        <v>199</v>
      </c>
      <c r="C436" s="187" t="s">
        <v>555</v>
      </c>
      <c r="D436" s="107">
        <v>0</v>
      </c>
      <c r="E436" s="107">
        <v>0</v>
      </c>
      <c r="F436" s="107">
        <v>2</v>
      </c>
      <c r="G436" s="107">
        <v>0</v>
      </c>
      <c r="H436" s="107">
        <v>0</v>
      </c>
      <c r="I436" s="107">
        <v>0</v>
      </c>
      <c r="J436" s="107">
        <v>0</v>
      </c>
      <c r="K436" s="157">
        <f t="shared" si="384"/>
        <v>2</v>
      </c>
    </row>
    <row r="437" spans="1:11" s="107" customFormat="1" x14ac:dyDescent="0.3">
      <c r="A437" s="157" t="str">
        <f t="shared" si="375"/>
        <v>MertonFlat</v>
      </c>
      <c r="B437" s="157" t="s">
        <v>199</v>
      </c>
      <c r="C437" s="187" t="s">
        <v>33</v>
      </c>
      <c r="D437" s="107">
        <v>0</v>
      </c>
      <c r="E437" s="107">
        <v>0</v>
      </c>
      <c r="F437" s="107">
        <v>0</v>
      </c>
      <c r="G437" s="107">
        <v>0</v>
      </c>
      <c r="H437" s="107">
        <v>0</v>
      </c>
      <c r="I437" s="107">
        <v>0</v>
      </c>
      <c r="J437" s="107">
        <v>0</v>
      </c>
      <c r="K437" s="157">
        <f t="shared" si="384"/>
        <v>0</v>
      </c>
    </row>
    <row r="438" spans="1:11" s="107" customFormat="1" x14ac:dyDescent="0.3">
      <c r="A438" s="157" t="str">
        <f t="shared" si="375"/>
        <v>MertonHouse</v>
      </c>
      <c r="B438" s="157" t="s">
        <v>199</v>
      </c>
      <c r="C438" s="187" t="s">
        <v>556</v>
      </c>
      <c r="D438" s="107">
        <v>0</v>
      </c>
      <c r="E438" s="107">
        <v>0</v>
      </c>
      <c r="F438" s="107">
        <v>2</v>
      </c>
      <c r="G438" s="107">
        <v>1</v>
      </c>
      <c r="H438" s="107">
        <v>0</v>
      </c>
      <c r="I438" s="107">
        <v>0</v>
      </c>
      <c r="J438" s="107">
        <v>0</v>
      </c>
      <c r="K438" s="157">
        <f t="shared" si="384"/>
        <v>3</v>
      </c>
    </row>
    <row r="439" spans="1:11" s="107" customFormat="1" x14ac:dyDescent="0.3">
      <c r="A439" s="157" t="str">
        <f t="shared" si="375"/>
        <v>MertonMaisonette</v>
      </c>
      <c r="B439" s="157" t="s">
        <v>199</v>
      </c>
      <c r="C439" s="188" t="s">
        <v>557</v>
      </c>
      <c r="D439" s="107">
        <v>0</v>
      </c>
      <c r="E439" s="107">
        <v>0</v>
      </c>
      <c r="F439" s="107">
        <v>0</v>
      </c>
      <c r="G439" s="107">
        <v>0</v>
      </c>
      <c r="H439" s="107">
        <v>0</v>
      </c>
      <c r="I439" s="107">
        <v>0</v>
      </c>
      <c r="J439" s="107">
        <v>0</v>
      </c>
      <c r="K439" s="157">
        <f t="shared" si="384"/>
        <v>0</v>
      </c>
    </row>
    <row r="440" spans="1:11" s="107" customFormat="1" x14ac:dyDescent="0.3">
      <c r="A440" s="157" t="str">
        <f>B440&amp;C440</f>
        <v>MertonGeneral needs</v>
      </c>
      <c r="B440" s="157" t="s">
        <v>199</v>
      </c>
      <c r="C440" s="188" t="s">
        <v>67</v>
      </c>
      <c r="D440" s="157">
        <f t="shared" ref="D440" si="441">SUM(D435:D439)</f>
        <v>0</v>
      </c>
      <c r="E440" s="157">
        <f t="shared" ref="E440" si="442">SUM(E435:E439)</f>
        <v>0</v>
      </c>
      <c r="F440" s="157">
        <f t="shared" ref="F440" si="443">SUM(F435:F439)</f>
        <v>4</v>
      </c>
      <c r="G440" s="157">
        <f t="shared" ref="G440" si="444">SUM(G435:G439)</f>
        <v>1</v>
      </c>
      <c r="H440" s="157">
        <f t="shared" ref="H440" si="445">SUM(H435:H439)</f>
        <v>0</v>
      </c>
      <c r="I440" s="157">
        <f t="shared" ref="I440" si="446">SUM(I435:I439)</f>
        <v>0</v>
      </c>
      <c r="J440" s="157">
        <f t="shared" ref="J440" si="447">SUM(J435:J439)</f>
        <v>0</v>
      </c>
      <c r="K440" s="157">
        <f t="shared" ref="K440" si="448">SUM(K435:K439)</f>
        <v>5</v>
      </c>
    </row>
    <row r="441" spans="1:11" s="107" customFormat="1" x14ac:dyDescent="0.3">
      <c r="A441" s="157" t="str">
        <f t="shared" si="375"/>
        <v>MertonSheltered</v>
      </c>
      <c r="B441" s="157" t="s">
        <v>199</v>
      </c>
      <c r="C441" s="188" t="s">
        <v>46</v>
      </c>
      <c r="D441" s="107">
        <v>0</v>
      </c>
      <c r="E441" s="107">
        <v>0</v>
      </c>
      <c r="F441" s="107">
        <v>0</v>
      </c>
      <c r="G441" s="107">
        <v>0</v>
      </c>
      <c r="H441" s="107">
        <v>0</v>
      </c>
      <c r="I441" s="107">
        <v>0</v>
      </c>
      <c r="J441" s="107">
        <v>0</v>
      </c>
      <c r="K441" s="157">
        <f t="shared" si="384"/>
        <v>0</v>
      </c>
    </row>
    <row r="442" spans="1:11" s="107" customFormat="1" x14ac:dyDescent="0.3">
      <c r="A442" s="157" t="str">
        <f t="shared" ref="A442:A514" si="449">B442&amp;C442</f>
        <v>MertonShared ownership</v>
      </c>
      <c r="B442" s="157" t="s">
        <v>199</v>
      </c>
      <c r="C442" s="189" t="s">
        <v>24</v>
      </c>
      <c r="D442" s="107">
        <v>0</v>
      </c>
      <c r="E442" s="107">
        <v>0</v>
      </c>
      <c r="F442" s="107">
        <v>0</v>
      </c>
      <c r="G442" s="107">
        <v>0</v>
      </c>
      <c r="H442" s="107">
        <v>0</v>
      </c>
      <c r="I442" s="107">
        <v>0</v>
      </c>
      <c r="J442" s="107">
        <v>0</v>
      </c>
      <c r="K442" s="157">
        <f t="shared" si="384"/>
        <v>0</v>
      </c>
    </row>
    <row r="443" spans="1:11" s="107" customFormat="1" x14ac:dyDescent="0.3">
      <c r="A443" s="157" t="str">
        <f t="shared" si="449"/>
        <v>MilehamBedsit</v>
      </c>
      <c r="B443" s="157" t="s">
        <v>201</v>
      </c>
      <c r="C443" s="186" t="s">
        <v>70</v>
      </c>
      <c r="D443" s="107">
        <v>0</v>
      </c>
      <c r="E443" s="107">
        <v>0</v>
      </c>
      <c r="F443" s="107">
        <v>0</v>
      </c>
      <c r="G443" s="107">
        <v>0</v>
      </c>
      <c r="H443" s="107">
        <v>0</v>
      </c>
      <c r="I443" s="107">
        <v>0</v>
      </c>
      <c r="J443" s="107">
        <v>0</v>
      </c>
      <c r="K443" s="157">
        <f t="shared" si="384"/>
        <v>0</v>
      </c>
    </row>
    <row r="444" spans="1:11" s="107" customFormat="1" x14ac:dyDescent="0.3">
      <c r="A444" s="157" t="str">
        <f t="shared" si="449"/>
        <v>MilehamBungalow</v>
      </c>
      <c r="B444" s="157" t="s">
        <v>201</v>
      </c>
      <c r="C444" s="187" t="s">
        <v>555</v>
      </c>
      <c r="D444" s="107">
        <v>0</v>
      </c>
      <c r="E444" s="107">
        <v>4</v>
      </c>
      <c r="F444" s="107">
        <v>17</v>
      </c>
      <c r="G444" s="107">
        <v>0</v>
      </c>
      <c r="H444" s="107">
        <v>0</v>
      </c>
      <c r="I444" s="107">
        <v>0</v>
      </c>
      <c r="J444" s="107">
        <v>0</v>
      </c>
      <c r="K444" s="157">
        <f t="shared" si="384"/>
        <v>21</v>
      </c>
    </row>
    <row r="445" spans="1:11" s="107" customFormat="1" x14ac:dyDescent="0.3">
      <c r="A445" s="157" t="str">
        <f t="shared" si="449"/>
        <v>MilehamFlat</v>
      </c>
      <c r="B445" s="157" t="s">
        <v>201</v>
      </c>
      <c r="C445" s="187" t="s">
        <v>33</v>
      </c>
      <c r="D445" s="107">
        <v>0</v>
      </c>
      <c r="E445" s="107">
        <v>0</v>
      </c>
      <c r="F445" s="107">
        <v>0</v>
      </c>
      <c r="G445" s="107">
        <v>0</v>
      </c>
      <c r="H445" s="107">
        <v>0</v>
      </c>
      <c r="I445" s="107">
        <v>0</v>
      </c>
      <c r="J445" s="107">
        <v>0</v>
      </c>
      <c r="K445" s="157">
        <f t="shared" si="384"/>
        <v>0</v>
      </c>
    </row>
    <row r="446" spans="1:11" s="107" customFormat="1" x14ac:dyDescent="0.3">
      <c r="A446" s="157" t="str">
        <f t="shared" si="449"/>
        <v>MilehamHouse</v>
      </c>
      <c r="B446" s="157" t="s">
        <v>201</v>
      </c>
      <c r="C446" s="187" t="s">
        <v>556</v>
      </c>
      <c r="D446" s="107">
        <v>0</v>
      </c>
      <c r="E446" s="107">
        <v>0</v>
      </c>
      <c r="F446" s="107">
        <v>5</v>
      </c>
      <c r="G446" s="107">
        <v>15</v>
      </c>
      <c r="H446" s="107">
        <v>1</v>
      </c>
      <c r="I446" s="107">
        <v>0</v>
      </c>
      <c r="J446" s="107">
        <v>0</v>
      </c>
      <c r="K446" s="157">
        <f t="shared" si="384"/>
        <v>21</v>
      </c>
    </row>
    <row r="447" spans="1:11" s="107" customFormat="1" x14ac:dyDescent="0.3">
      <c r="A447" s="157" t="str">
        <f t="shared" si="449"/>
        <v>MilehamMaisonette</v>
      </c>
      <c r="B447" s="157" t="s">
        <v>201</v>
      </c>
      <c r="C447" s="188" t="s">
        <v>557</v>
      </c>
      <c r="D447" s="107">
        <v>0</v>
      </c>
      <c r="E447" s="107">
        <v>0</v>
      </c>
      <c r="F447" s="107">
        <v>0</v>
      </c>
      <c r="G447" s="107">
        <v>0</v>
      </c>
      <c r="H447" s="107">
        <v>0</v>
      </c>
      <c r="I447" s="107">
        <v>0</v>
      </c>
      <c r="J447" s="107">
        <v>0</v>
      </c>
      <c r="K447" s="157">
        <f t="shared" si="384"/>
        <v>0</v>
      </c>
    </row>
    <row r="448" spans="1:11" s="107" customFormat="1" x14ac:dyDescent="0.3">
      <c r="A448" s="157" t="str">
        <f>B448&amp;C448</f>
        <v>MilehamGeneral needs</v>
      </c>
      <c r="B448" s="157" t="s">
        <v>201</v>
      </c>
      <c r="C448" s="188" t="s">
        <v>67</v>
      </c>
      <c r="D448" s="157">
        <f t="shared" ref="D448" si="450">SUM(D443:D447)</f>
        <v>0</v>
      </c>
      <c r="E448" s="157">
        <f t="shared" ref="E448" si="451">SUM(E443:E447)</f>
        <v>4</v>
      </c>
      <c r="F448" s="157">
        <f t="shared" ref="F448" si="452">SUM(F443:F447)</f>
        <v>22</v>
      </c>
      <c r="G448" s="157">
        <f t="shared" ref="G448" si="453">SUM(G443:G447)</f>
        <v>15</v>
      </c>
      <c r="H448" s="157">
        <f t="shared" ref="H448" si="454">SUM(H443:H447)</f>
        <v>1</v>
      </c>
      <c r="I448" s="157">
        <f t="shared" ref="I448" si="455">SUM(I443:I447)</f>
        <v>0</v>
      </c>
      <c r="J448" s="157">
        <f t="shared" ref="J448" si="456">SUM(J443:J447)</f>
        <v>0</v>
      </c>
      <c r="K448" s="157">
        <f t="shared" ref="K448" si="457">SUM(K443:K447)</f>
        <v>42</v>
      </c>
    </row>
    <row r="449" spans="1:11" s="107" customFormat="1" x14ac:dyDescent="0.3">
      <c r="A449" s="157" t="str">
        <f t="shared" si="449"/>
        <v>MilehamSheltered</v>
      </c>
      <c r="B449" s="157" t="s">
        <v>201</v>
      </c>
      <c r="C449" s="188" t="s">
        <v>46</v>
      </c>
      <c r="D449" s="107">
        <v>0</v>
      </c>
      <c r="E449" s="107">
        <v>0</v>
      </c>
      <c r="F449" s="107">
        <v>2</v>
      </c>
      <c r="G449" s="107">
        <v>0</v>
      </c>
      <c r="H449" s="107">
        <v>0</v>
      </c>
      <c r="I449" s="107">
        <v>0</v>
      </c>
      <c r="J449" s="107">
        <v>0</v>
      </c>
      <c r="K449" s="157">
        <f t="shared" si="384"/>
        <v>2</v>
      </c>
    </row>
    <row r="450" spans="1:11" s="107" customFormat="1" x14ac:dyDescent="0.3">
      <c r="A450" s="157" t="str">
        <f t="shared" si="449"/>
        <v>MilehamShared ownership</v>
      </c>
      <c r="B450" s="157" t="s">
        <v>201</v>
      </c>
      <c r="C450" s="189" t="s">
        <v>24</v>
      </c>
      <c r="D450" s="107">
        <v>0</v>
      </c>
      <c r="E450" s="107">
        <v>0</v>
      </c>
      <c r="F450" s="107">
        <v>0</v>
      </c>
      <c r="G450" s="107">
        <v>0</v>
      </c>
      <c r="H450" s="107">
        <v>0</v>
      </c>
      <c r="I450" s="107">
        <v>0</v>
      </c>
      <c r="J450" s="107">
        <v>0</v>
      </c>
      <c r="K450" s="157">
        <f t="shared" si="384"/>
        <v>0</v>
      </c>
    </row>
    <row r="451" spans="1:11" s="107" customFormat="1" x14ac:dyDescent="0.3">
      <c r="A451" s="157" t="str">
        <f t="shared" si="449"/>
        <v>MundfordBedsit</v>
      </c>
      <c r="B451" s="157" t="s">
        <v>203</v>
      </c>
      <c r="C451" s="186" t="s">
        <v>70</v>
      </c>
      <c r="D451" s="107">
        <v>0</v>
      </c>
      <c r="E451" s="107">
        <v>0</v>
      </c>
      <c r="F451" s="107">
        <v>0</v>
      </c>
      <c r="G451" s="107">
        <v>0</v>
      </c>
      <c r="H451" s="107">
        <v>0</v>
      </c>
      <c r="I451" s="107">
        <v>0</v>
      </c>
      <c r="J451" s="107">
        <v>0</v>
      </c>
      <c r="K451" s="157">
        <f t="shared" si="384"/>
        <v>0</v>
      </c>
    </row>
    <row r="452" spans="1:11" s="107" customFormat="1" x14ac:dyDescent="0.3">
      <c r="A452" s="157" t="str">
        <f t="shared" si="449"/>
        <v>MundfordBungalow</v>
      </c>
      <c r="B452" s="157" t="s">
        <v>203</v>
      </c>
      <c r="C452" s="187" t="s">
        <v>555</v>
      </c>
      <c r="D452" s="107">
        <v>0</v>
      </c>
      <c r="E452" s="107">
        <v>4</v>
      </c>
      <c r="F452" s="107">
        <v>44</v>
      </c>
      <c r="G452" s="107">
        <v>1</v>
      </c>
      <c r="H452" s="107">
        <v>0</v>
      </c>
      <c r="I452" s="107">
        <v>0</v>
      </c>
      <c r="J452" s="107">
        <v>0</v>
      </c>
      <c r="K452" s="157">
        <f t="shared" ref="K452:K524" si="458">SUM(D452:J452)</f>
        <v>49</v>
      </c>
    </row>
    <row r="453" spans="1:11" s="107" customFormat="1" x14ac:dyDescent="0.3">
      <c r="A453" s="157" t="str">
        <f t="shared" si="449"/>
        <v>MundfordFlat</v>
      </c>
      <c r="B453" s="157" t="s">
        <v>203</v>
      </c>
      <c r="C453" s="187" t="s">
        <v>33</v>
      </c>
      <c r="D453" s="107">
        <v>0</v>
      </c>
      <c r="E453" s="107">
        <v>0</v>
      </c>
      <c r="F453" s="107">
        <v>0</v>
      </c>
      <c r="G453" s="107">
        <v>0</v>
      </c>
      <c r="H453" s="107">
        <v>0</v>
      </c>
      <c r="I453" s="107">
        <v>0</v>
      </c>
      <c r="J453" s="107">
        <v>0</v>
      </c>
      <c r="K453" s="157">
        <f t="shared" si="458"/>
        <v>0</v>
      </c>
    </row>
    <row r="454" spans="1:11" s="107" customFormat="1" x14ac:dyDescent="0.3">
      <c r="A454" s="157" t="str">
        <f t="shared" si="449"/>
        <v>MundfordHouse</v>
      </c>
      <c r="B454" s="157" t="s">
        <v>203</v>
      </c>
      <c r="C454" s="187" t="s">
        <v>556</v>
      </c>
      <c r="D454" s="107">
        <v>0</v>
      </c>
      <c r="E454" s="107">
        <v>0</v>
      </c>
      <c r="F454" s="107">
        <v>4</v>
      </c>
      <c r="G454" s="107">
        <v>7</v>
      </c>
      <c r="H454" s="107">
        <v>0</v>
      </c>
      <c r="I454" s="107">
        <v>0</v>
      </c>
      <c r="J454" s="107">
        <v>0</v>
      </c>
      <c r="K454" s="157">
        <f t="shared" si="458"/>
        <v>11</v>
      </c>
    </row>
    <row r="455" spans="1:11" s="107" customFormat="1" x14ac:dyDescent="0.3">
      <c r="A455" s="157" t="str">
        <f t="shared" si="449"/>
        <v>MundfordMaisonette</v>
      </c>
      <c r="B455" s="157" t="s">
        <v>203</v>
      </c>
      <c r="C455" s="188" t="s">
        <v>557</v>
      </c>
      <c r="D455" s="107">
        <v>0</v>
      </c>
      <c r="E455" s="107">
        <v>0</v>
      </c>
      <c r="F455" s="107">
        <v>0</v>
      </c>
      <c r="G455" s="107">
        <v>0</v>
      </c>
      <c r="H455" s="107">
        <v>0</v>
      </c>
      <c r="I455" s="107">
        <v>0</v>
      </c>
      <c r="J455" s="107">
        <v>0</v>
      </c>
      <c r="K455" s="157">
        <f t="shared" si="458"/>
        <v>0</v>
      </c>
    </row>
    <row r="456" spans="1:11" s="107" customFormat="1" x14ac:dyDescent="0.3">
      <c r="A456" s="157" t="str">
        <f>B456&amp;C456</f>
        <v>MundfordGeneral needs</v>
      </c>
      <c r="B456" s="157" t="s">
        <v>203</v>
      </c>
      <c r="C456" s="188" t="s">
        <v>67</v>
      </c>
      <c r="D456" s="157">
        <f t="shared" ref="D456:K456" si="459">SUM(D450:D454)</f>
        <v>0</v>
      </c>
      <c r="E456" s="157">
        <f t="shared" si="459"/>
        <v>4</v>
      </c>
      <c r="F456" s="157">
        <f t="shared" si="459"/>
        <v>48</v>
      </c>
      <c r="G456" s="157">
        <f t="shared" si="459"/>
        <v>8</v>
      </c>
      <c r="H456" s="157">
        <f t="shared" si="459"/>
        <v>0</v>
      </c>
      <c r="I456" s="157">
        <f t="shared" si="459"/>
        <v>0</v>
      </c>
      <c r="J456" s="157">
        <f t="shared" si="459"/>
        <v>0</v>
      </c>
      <c r="K456" s="157">
        <f t="shared" si="459"/>
        <v>60</v>
      </c>
    </row>
    <row r="457" spans="1:11" s="107" customFormat="1" x14ac:dyDescent="0.3">
      <c r="A457" s="157" t="str">
        <f t="shared" si="449"/>
        <v>MundfordSheltered</v>
      </c>
      <c r="B457" s="157" t="s">
        <v>203</v>
      </c>
      <c r="C457" s="188" t="s">
        <v>46</v>
      </c>
      <c r="D457" s="107">
        <v>0</v>
      </c>
      <c r="E457" s="107">
        <v>0</v>
      </c>
      <c r="F457" s="107">
        <v>0</v>
      </c>
      <c r="G457" s="107">
        <v>0</v>
      </c>
      <c r="H457" s="107">
        <v>0</v>
      </c>
      <c r="I457" s="107">
        <v>0</v>
      </c>
      <c r="J457" s="107">
        <v>0</v>
      </c>
      <c r="K457" s="157">
        <f t="shared" si="458"/>
        <v>0</v>
      </c>
    </row>
    <row r="458" spans="1:11" s="107" customFormat="1" x14ac:dyDescent="0.3">
      <c r="A458" s="157" t="str">
        <f t="shared" si="449"/>
        <v>MundfordShared ownership</v>
      </c>
      <c r="B458" s="157" t="s">
        <v>203</v>
      </c>
      <c r="C458" s="189" t="s">
        <v>24</v>
      </c>
      <c r="D458" s="107">
        <v>0</v>
      </c>
      <c r="E458" s="107">
        <v>0</v>
      </c>
      <c r="F458" s="107">
        <v>0</v>
      </c>
      <c r="G458" s="107">
        <v>0</v>
      </c>
      <c r="H458" s="107">
        <v>0</v>
      </c>
      <c r="I458" s="107">
        <v>0</v>
      </c>
      <c r="J458" s="107">
        <v>0</v>
      </c>
      <c r="K458" s="157">
        <f t="shared" si="458"/>
        <v>0</v>
      </c>
    </row>
    <row r="459" spans="1:11" s="107" customFormat="1" x14ac:dyDescent="0.3">
      <c r="A459" s="157" t="str">
        <f t="shared" si="449"/>
        <v>NarboroughBedsit</v>
      </c>
      <c r="B459" s="157" t="s">
        <v>205</v>
      </c>
      <c r="C459" s="186" t="s">
        <v>70</v>
      </c>
      <c r="D459" s="107">
        <v>0</v>
      </c>
      <c r="E459" s="107">
        <v>0</v>
      </c>
      <c r="F459" s="107">
        <v>0</v>
      </c>
      <c r="G459" s="107">
        <v>0</v>
      </c>
      <c r="H459" s="107">
        <v>0</v>
      </c>
      <c r="I459" s="107">
        <v>0</v>
      </c>
      <c r="J459" s="107">
        <v>0</v>
      </c>
      <c r="K459" s="157">
        <f t="shared" si="458"/>
        <v>0</v>
      </c>
    </row>
    <row r="460" spans="1:11" s="107" customFormat="1" x14ac:dyDescent="0.3">
      <c r="A460" s="157" t="str">
        <f t="shared" si="449"/>
        <v>NarboroughBungalow</v>
      </c>
      <c r="B460" s="157" t="s">
        <v>205</v>
      </c>
      <c r="C460" s="187" t="s">
        <v>555</v>
      </c>
      <c r="D460" s="107">
        <v>2</v>
      </c>
      <c r="E460" s="107">
        <v>7</v>
      </c>
      <c r="F460" s="107">
        <v>48</v>
      </c>
      <c r="G460" s="107">
        <v>1</v>
      </c>
      <c r="H460" s="107">
        <v>0</v>
      </c>
      <c r="I460" s="107">
        <v>0</v>
      </c>
      <c r="J460" s="107">
        <v>0</v>
      </c>
      <c r="K460" s="157">
        <f t="shared" si="458"/>
        <v>58</v>
      </c>
    </row>
    <row r="461" spans="1:11" s="107" customFormat="1" x14ac:dyDescent="0.3">
      <c r="A461" s="157" t="str">
        <f t="shared" si="449"/>
        <v>NarboroughFlat</v>
      </c>
      <c r="B461" s="157" t="s">
        <v>205</v>
      </c>
      <c r="C461" s="187" t="s">
        <v>33</v>
      </c>
      <c r="D461" s="107">
        <v>0</v>
      </c>
      <c r="E461" s="107">
        <v>0</v>
      </c>
      <c r="F461" s="107">
        <v>0</v>
      </c>
      <c r="G461" s="107">
        <v>0</v>
      </c>
      <c r="H461" s="107">
        <v>0</v>
      </c>
      <c r="I461" s="107">
        <v>0</v>
      </c>
      <c r="J461" s="107">
        <v>0</v>
      </c>
      <c r="K461" s="157">
        <f t="shared" si="458"/>
        <v>0</v>
      </c>
    </row>
    <row r="462" spans="1:11" s="107" customFormat="1" x14ac:dyDescent="0.3">
      <c r="A462" s="157" t="str">
        <f t="shared" si="449"/>
        <v>NarboroughHouse</v>
      </c>
      <c r="B462" s="157" t="s">
        <v>205</v>
      </c>
      <c r="C462" s="187" t="s">
        <v>556</v>
      </c>
      <c r="D462" s="107">
        <v>0</v>
      </c>
      <c r="E462" s="107">
        <v>8</v>
      </c>
      <c r="F462" s="107">
        <v>29</v>
      </c>
      <c r="G462" s="107">
        <v>34</v>
      </c>
      <c r="H462" s="107">
        <v>1</v>
      </c>
      <c r="I462" s="107">
        <v>0</v>
      </c>
      <c r="J462" s="107">
        <v>0</v>
      </c>
      <c r="K462" s="157">
        <f t="shared" si="458"/>
        <v>72</v>
      </c>
    </row>
    <row r="463" spans="1:11" s="107" customFormat="1" x14ac:dyDescent="0.3">
      <c r="A463" s="157" t="str">
        <f t="shared" si="449"/>
        <v>NarboroughMaisonette</v>
      </c>
      <c r="B463" s="157" t="s">
        <v>205</v>
      </c>
      <c r="C463" s="188" t="s">
        <v>557</v>
      </c>
      <c r="D463" s="107">
        <v>0</v>
      </c>
      <c r="E463" s="107">
        <v>0</v>
      </c>
      <c r="F463" s="107">
        <v>0</v>
      </c>
      <c r="G463" s="107">
        <v>0</v>
      </c>
      <c r="H463" s="107">
        <v>0</v>
      </c>
      <c r="I463" s="107">
        <v>0</v>
      </c>
      <c r="J463" s="107">
        <v>0</v>
      </c>
      <c r="K463" s="157">
        <f t="shared" si="458"/>
        <v>0</v>
      </c>
    </row>
    <row r="464" spans="1:11" s="107" customFormat="1" x14ac:dyDescent="0.3">
      <c r="A464" s="157" t="str">
        <f>B464&amp;C464</f>
        <v>NarboroughGeneral needs</v>
      </c>
      <c r="B464" s="157" t="s">
        <v>205</v>
      </c>
      <c r="C464" s="188" t="s">
        <v>67</v>
      </c>
      <c r="D464" s="157">
        <f t="shared" ref="D464" si="460">SUM(D459:D463)</f>
        <v>2</v>
      </c>
      <c r="E464" s="157">
        <f t="shared" ref="E464" si="461">SUM(E459:E463)</f>
        <v>15</v>
      </c>
      <c r="F464" s="157">
        <f t="shared" ref="F464" si="462">SUM(F459:F463)</f>
        <v>77</v>
      </c>
      <c r="G464" s="157">
        <f t="shared" ref="G464" si="463">SUM(G459:G463)</f>
        <v>35</v>
      </c>
      <c r="H464" s="157">
        <f t="shared" ref="H464" si="464">SUM(H459:H463)</f>
        <v>1</v>
      </c>
      <c r="I464" s="157">
        <f t="shared" ref="I464" si="465">SUM(I459:I463)</f>
        <v>0</v>
      </c>
      <c r="J464" s="157">
        <f t="shared" ref="J464" si="466">SUM(J459:J463)</f>
        <v>0</v>
      </c>
      <c r="K464" s="157">
        <f t="shared" ref="K464" si="467">SUM(K459:K463)</f>
        <v>130</v>
      </c>
    </row>
    <row r="465" spans="1:11" s="107" customFormat="1" x14ac:dyDescent="0.3">
      <c r="A465" s="157" t="str">
        <f t="shared" si="449"/>
        <v>NarboroughSheltered</v>
      </c>
      <c r="B465" s="157" t="s">
        <v>205</v>
      </c>
      <c r="C465" s="188" t="s">
        <v>46</v>
      </c>
      <c r="D465" s="107">
        <v>0</v>
      </c>
      <c r="E465" s="107">
        <v>0</v>
      </c>
      <c r="F465" s="107">
        <v>2</v>
      </c>
      <c r="G465" s="107">
        <v>0</v>
      </c>
      <c r="H465" s="107">
        <v>0</v>
      </c>
      <c r="I465" s="107">
        <v>0</v>
      </c>
      <c r="J465" s="107">
        <v>0</v>
      </c>
      <c r="K465" s="157">
        <f t="shared" si="458"/>
        <v>2</v>
      </c>
    </row>
    <row r="466" spans="1:11" s="107" customFormat="1" x14ac:dyDescent="0.3">
      <c r="A466" s="157" t="str">
        <f t="shared" si="449"/>
        <v>NarboroughShared ownership</v>
      </c>
      <c r="B466" s="157" t="s">
        <v>205</v>
      </c>
      <c r="C466" s="189" t="s">
        <v>24</v>
      </c>
      <c r="D466" s="107">
        <v>0</v>
      </c>
      <c r="E466" s="107">
        <v>0</v>
      </c>
      <c r="F466" s="107">
        <v>4</v>
      </c>
      <c r="G466" s="107">
        <v>3</v>
      </c>
      <c r="H466" s="107">
        <v>0</v>
      </c>
      <c r="I466" s="107">
        <v>0</v>
      </c>
      <c r="J466" s="107">
        <v>0</v>
      </c>
      <c r="K466" s="157">
        <f t="shared" si="458"/>
        <v>7</v>
      </c>
    </row>
    <row r="467" spans="1:11" s="107" customFormat="1" x14ac:dyDescent="0.3">
      <c r="A467" s="157" t="str">
        <f t="shared" si="449"/>
        <v>NectonBedsit</v>
      </c>
      <c r="B467" s="157" t="s">
        <v>209</v>
      </c>
      <c r="C467" s="186" t="s">
        <v>70</v>
      </c>
      <c r="D467" s="107">
        <v>0</v>
      </c>
      <c r="E467" s="107">
        <v>0</v>
      </c>
      <c r="F467" s="107">
        <v>0</v>
      </c>
      <c r="G467" s="107">
        <v>0</v>
      </c>
      <c r="H467" s="107">
        <v>0</v>
      </c>
      <c r="I467" s="107">
        <v>0</v>
      </c>
      <c r="J467" s="107">
        <v>0</v>
      </c>
      <c r="K467" s="157">
        <f t="shared" si="458"/>
        <v>0</v>
      </c>
    </row>
    <row r="468" spans="1:11" s="107" customFormat="1" x14ac:dyDescent="0.3">
      <c r="A468" s="157" t="str">
        <f t="shared" si="449"/>
        <v>NectonBungalow</v>
      </c>
      <c r="B468" s="157" t="s">
        <v>209</v>
      </c>
      <c r="C468" s="187" t="s">
        <v>555</v>
      </c>
      <c r="D468" s="107">
        <v>0</v>
      </c>
      <c r="E468" s="107">
        <v>2</v>
      </c>
      <c r="F468" s="107">
        <v>53</v>
      </c>
      <c r="G468" s="107">
        <v>2</v>
      </c>
      <c r="H468" s="107">
        <v>0</v>
      </c>
      <c r="I468" s="107">
        <v>0</v>
      </c>
      <c r="J468" s="107">
        <v>0</v>
      </c>
      <c r="K468" s="157">
        <f t="shared" si="458"/>
        <v>57</v>
      </c>
    </row>
    <row r="469" spans="1:11" s="107" customFormat="1" x14ac:dyDescent="0.3">
      <c r="A469" s="157" t="str">
        <f t="shared" si="449"/>
        <v>NectonFlat</v>
      </c>
      <c r="B469" s="157" t="s">
        <v>209</v>
      </c>
      <c r="C469" s="187" t="s">
        <v>33</v>
      </c>
      <c r="D469" s="107">
        <v>0</v>
      </c>
      <c r="E469" s="107">
        <v>0</v>
      </c>
      <c r="F469" s="107">
        <v>15</v>
      </c>
      <c r="G469" s="107">
        <v>0</v>
      </c>
      <c r="H469" s="107">
        <v>0</v>
      </c>
      <c r="I469" s="107">
        <v>0</v>
      </c>
      <c r="J469" s="107">
        <v>0</v>
      </c>
      <c r="K469" s="157">
        <f t="shared" si="458"/>
        <v>15</v>
      </c>
    </row>
    <row r="470" spans="1:11" s="107" customFormat="1" x14ac:dyDescent="0.3">
      <c r="A470" s="157" t="str">
        <f t="shared" si="449"/>
        <v>NectonHouse</v>
      </c>
      <c r="B470" s="157" t="s">
        <v>209</v>
      </c>
      <c r="C470" s="187" t="s">
        <v>556</v>
      </c>
      <c r="D470" s="107">
        <v>0</v>
      </c>
      <c r="E470" s="107">
        <v>0</v>
      </c>
      <c r="F470" s="107">
        <v>4</v>
      </c>
      <c r="G470" s="107">
        <v>34</v>
      </c>
      <c r="H470" s="107">
        <v>2</v>
      </c>
      <c r="I470" s="107">
        <v>0</v>
      </c>
      <c r="J470" s="107">
        <v>0</v>
      </c>
      <c r="K470" s="157">
        <f t="shared" si="458"/>
        <v>40</v>
      </c>
    </row>
    <row r="471" spans="1:11" s="107" customFormat="1" x14ac:dyDescent="0.3">
      <c r="A471" s="157" t="str">
        <f t="shared" si="449"/>
        <v>NectonMaisonette</v>
      </c>
      <c r="B471" s="157" t="s">
        <v>209</v>
      </c>
      <c r="C471" s="188" t="s">
        <v>557</v>
      </c>
      <c r="D471" s="107">
        <v>0</v>
      </c>
      <c r="E471" s="107">
        <v>0</v>
      </c>
      <c r="F471" s="107">
        <v>0</v>
      </c>
      <c r="G471" s="107">
        <v>0</v>
      </c>
      <c r="H471" s="107">
        <v>0</v>
      </c>
      <c r="I471" s="107">
        <v>0</v>
      </c>
      <c r="J471" s="107">
        <v>0</v>
      </c>
      <c r="K471" s="157">
        <f t="shared" si="458"/>
        <v>0</v>
      </c>
    </row>
    <row r="472" spans="1:11" s="107" customFormat="1" x14ac:dyDescent="0.3">
      <c r="A472" s="157" t="str">
        <f>B472&amp;C472</f>
        <v>NectonGeneral needs</v>
      </c>
      <c r="B472" s="157" t="s">
        <v>209</v>
      </c>
      <c r="C472" s="188" t="s">
        <v>67</v>
      </c>
      <c r="D472" s="157">
        <f t="shared" ref="D472:K472" si="468">SUM(D466:D470)</f>
        <v>0</v>
      </c>
      <c r="E472" s="157">
        <f t="shared" si="468"/>
        <v>2</v>
      </c>
      <c r="F472" s="157">
        <f t="shared" si="468"/>
        <v>76</v>
      </c>
      <c r="G472" s="157">
        <f t="shared" si="468"/>
        <v>39</v>
      </c>
      <c r="H472" s="157">
        <f t="shared" si="468"/>
        <v>2</v>
      </c>
      <c r="I472" s="157">
        <f t="shared" si="468"/>
        <v>0</v>
      </c>
      <c r="J472" s="157">
        <f t="shared" si="468"/>
        <v>0</v>
      </c>
      <c r="K472" s="157">
        <f t="shared" si="468"/>
        <v>119</v>
      </c>
    </row>
    <row r="473" spans="1:11" s="107" customFormat="1" x14ac:dyDescent="0.3">
      <c r="A473" s="157" t="str">
        <f t="shared" si="449"/>
        <v>NectonSheltered</v>
      </c>
      <c r="B473" s="157" t="s">
        <v>209</v>
      </c>
      <c r="C473" s="188" t="s">
        <v>46</v>
      </c>
      <c r="D473" s="107">
        <v>0</v>
      </c>
      <c r="E473" s="107">
        <v>0</v>
      </c>
      <c r="F473" s="107">
        <v>0</v>
      </c>
      <c r="G473" s="107">
        <v>0</v>
      </c>
      <c r="H473" s="107">
        <v>0</v>
      </c>
      <c r="I473" s="107">
        <v>0</v>
      </c>
      <c r="J473" s="107">
        <v>0</v>
      </c>
      <c r="K473" s="157">
        <f t="shared" si="458"/>
        <v>0</v>
      </c>
    </row>
    <row r="474" spans="1:11" s="107" customFormat="1" x14ac:dyDescent="0.3">
      <c r="A474" s="157" t="str">
        <f t="shared" si="449"/>
        <v>NectonShared ownership</v>
      </c>
      <c r="B474" s="157" t="s">
        <v>209</v>
      </c>
      <c r="C474" s="189" t="s">
        <v>24</v>
      </c>
      <c r="D474" s="107">
        <v>0</v>
      </c>
      <c r="E474" s="107">
        <v>0</v>
      </c>
      <c r="F474" s="107">
        <v>0</v>
      </c>
      <c r="G474" s="107">
        <v>0</v>
      </c>
      <c r="H474" s="107">
        <v>0</v>
      </c>
      <c r="I474" s="107">
        <v>0</v>
      </c>
      <c r="J474" s="107">
        <v>0</v>
      </c>
      <c r="K474" s="157">
        <f t="shared" si="458"/>
        <v>0</v>
      </c>
    </row>
    <row r="475" spans="1:11" s="107" customFormat="1" x14ac:dyDescent="0.3">
      <c r="A475" s="157" t="str">
        <f t="shared" si="449"/>
        <v>North ElmhamBedsit</v>
      </c>
      <c r="B475" s="157" t="s">
        <v>215</v>
      </c>
      <c r="C475" s="186" t="s">
        <v>70</v>
      </c>
      <c r="D475" s="107">
        <v>0</v>
      </c>
      <c r="E475" s="107">
        <v>0</v>
      </c>
      <c r="F475" s="107">
        <v>0</v>
      </c>
      <c r="G475" s="107">
        <v>0</v>
      </c>
      <c r="H475" s="107">
        <v>0</v>
      </c>
      <c r="I475" s="107">
        <v>0</v>
      </c>
      <c r="J475" s="107">
        <v>0</v>
      </c>
      <c r="K475" s="157">
        <f t="shared" si="458"/>
        <v>0</v>
      </c>
    </row>
    <row r="476" spans="1:11" s="107" customFormat="1" x14ac:dyDescent="0.3">
      <c r="A476" s="157" t="str">
        <f t="shared" si="449"/>
        <v>North ElmhamBungalow</v>
      </c>
      <c r="B476" s="157" t="s">
        <v>215</v>
      </c>
      <c r="C476" s="187" t="s">
        <v>555</v>
      </c>
      <c r="D476" s="107">
        <v>0</v>
      </c>
      <c r="E476" s="107">
        <v>3</v>
      </c>
      <c r="F476" s="107">
        <v>43</v>
      </c>
      <c r="G476" s="107">
        <v>0</v>
      </c>
      <c r="H476" s="107">
        <v>0</v>
      </c>
      <c r="I476" s="107">
        <v>0</v>
      </c>
      <c r="J476" s="107">
        <v>0</v>
      </c>
      <c r="K476" s="157">
        <f t="shared" si="458"/>
        <v>46</v>
      </c>
    </row>
    <row r="477" spans="1:11" s="107" customFormat="1" x14ac:dyDescent="0.3">
      <c r="A477" s="157" t="str">
        <f t="shared" si="449"/>
        <v>North ElmhamFlat</v>
      </c>
      <c r="B477" s="157" t="s">
        <v>215</v>
      </c>
      <c r="C477" s="187" t="s">
        <v>33</v>
      </c>
      <c r="D477" s="107">
        <v>0</v>
      </c>
      <c r="E477" s="107">
        <v>0</v>
      </c>
      <c r="F477" s="107">
        <v>0</v>
      </c>
      <c r="G477" s="107">
        <v>0</v>
      </c>
      <c r="H477" s="107">
        <v>0</v>
      </c>
      <c r="I477" s="107">
        <v>0</v>
      </c>
      <c r="J477" s="107">
        <v>0</v>
      </c>
      <c r="K477" s="157">
        <f t="shared" si="458"/>
        <v>0</v>
      </c>
    </row>
    <row r="478" spans="1:11" s="107" customFormat="1" x14ac:dyDescent="0.3">
      <c r="A478" s="157" t="str">
        <f t="shared" si="449"/>
        <v>North ElmhamHouse</v>
      </c>
      <c r="B478" s="157" t="s">
        <v>215</v>
      </c>
      <c r="C478" s="187" t="s">
        <v>556</v>
      </c>
      <c r="D478" s="107">
        <v>0</v>
      </c>
      <c r="E478" s="107">
        <v>0</v>
      </c>
      <c r="F478" s="107">
        <v>7</v>
      </c>
      <c r="G478" s="107">
        <v>27</v>
      </c>
      <c r="H478" s="107">
        <v>3</v>
      </c>
      <c r="I478" s="107">
        <v>0</v>
      </c>
      <c r="J478" s="107">
        <v>0</v>
      </c>
      <c r="K478" s="157">
        <f t="shared" si="458"/>
        <v>37</v>
      </c>
    </row>
    <row r="479" spans="1:11" s="107" customFormat="1" x14ac:dyDescent="0.3">
      <c r="A479" s="157" t="str">
        <f t="shared" si="449"/>
        <v>North ElmhamMaisonette</v>
      </c>
      <c r="B479" s="157" t="s">
        <v>215</v>
      </c>
      <c r="C479" s="188" t="s">
        <v>557</v>
      </c>
      <c r="D479" s="107">
        <v>0</v>
      </c>
      <c r="E479" s="107">
        <v>0</v>
      </c>
      <c r="F479" s="107">
        <v>0</v>
      </c>
      <c r="G479" s="107">
        <v>0</v>
      </c>
      <c r="H479" s="107">
        <v>0</v>
      </c>
      <c r="I479" s="107">
        <v>0</v>
      </c>
      <c r="J479" s="107">
        <v>0</v>
      </c>
      <c r="K479" s="157">
        <f t="shared" si="458"/>
        <v>0</v>
      </c>
    </row>
    <row r="480" spans="1:11" s="107" customFormat="1" x14ac:dyDescent="0.3">
      <c r="A480" s="157" t="str">
        <f>B480&amp;C480</f>
        <v>North ElmhamGeneral needs</v>
      </c>
      <c r="B480" s="157" t="s">
        <v>215</v>
      </c>
      <c r="C480" s="188" t="s">
        <v>67</v>
      </c>
      <c r="D480" s="157">
        <f t="shared" ref="D480:K480" si="469">SUM(D474:D478)</f>
        <v>0</v>
      </c>
      <c r="E480" s="157">
        <f t="shared" si="469"/>
        <v>3</v>
      </c>
      <c r="F480" s="157">
        <f t="shared" si="469"/>
        <v>50</v>
      </c>
      <c r="G480" s="157">
        <f t="shared" si="469"/>
        <v>27</v>
      </c>
      <c r="H480" s="157">
        <f t="shared" si="469"/>
        <v>3</v>
      </c>
      <c r="I480" s="157">
        <f t="shared" si="469"/>
        <v>0</v>
      </c>
      <c r="J480" s="157">
        <f t="shared" si="469"/>
        <v>0</v>
      </c>
      <c r="K480" s="157">
        <f t="shared" si="469"/>
        <v>83</v>
      </c>
    </row>
    <row r="481" spans="1:11" s="107" customFormat="1" x14ac:dyDescent="0.3">
      <c r="A481" s="157" t="str">
        <f t="shared" si="449"/>
        <v>North ElmhamSheltered</v>
      </c>
      <c r="B481" s="157" t="s">
        <v>215</v>
      </c>
      <c r="C481" s="188" t="s">
        <v>46</v>
      </c>
      <c r="D481" s="107">
        <v>0</v>
      </c>
      <c r="E481" s="107">
        <v>0</v>
      </c>
      <c r="F481" s="107">
        <v>0</v>
      </c>
      <c r="G481" s="107">
        <v>0</v>
      </c>
      <c r="H481" s="107">
        <v>0</v>
      </c>
      <c r="I481" s="107">
        <v>0</v>
      </c>
      <c r="J481" s="107">
        <v>0</v>
      </c>
      <c r="K481" s="157">
        <f t="shared" si="458"/>
        <v>0</v>
      </c>
    </row>
    <row r="482" spans="1:11" s="107" customFormat="1" x14ac:dyDescent="0.3">
      <c r="A482" s="157" t="str">
        <f t="shared" si="449"/>
        <v>North ElmhamShared ownership</v>
      </c>
      <c r="B482" s="157" t="s">
        <v>215</v>
      </c>
      <c r="C482" s="189" t="s">
        <v>24</v>
      </c>
      <c r="D482" s="107">
        <v>0</v>
      </c>
      <c r="E482" s="107">
        <v>0</v>
      </c>
      <c r="F482" s="107">
        <v>0</v>
      </c>
      <c r="G482" s="107">
        <v>0</v>
      </c>
      <c r="H482" s="107">
        <v>0</v>
      </c>
      <c r="I482" s="107">
        <v>0</v>
      </c>
      <c r="J482" s="107">
        <v>0</v>
      </c>
      <c r="K482" s="157">
        <f t="shared" si="458"/>
        <v>0</v>
      </c>
    </row>
    <row r="483" spans="1:11" s="107" customFormat="1" x14ac:dyDescent="0.3">
      <c r="A483" s="157" t="str">
        <f t="shared" si="449"/>
        <v>North LophamBedsit</v>
      </c>
      <c r="B483" s="157" t="s">
        <v>217</v>
      </c>
      <c r="C483" s="186" t="s">
        <v>70</v>
      </c>
      <c r="D483" s="107">
        <v>0</v>
      </c>
      <c r="E483" s="107">
        <v>0</v>
      </c>
      <c r="F483" s="107">
        <v>0</v>
      </c>
      <c r="G483" s="107">
        <v>0</v>
      </c>
      <c r="H483" s="107">
        <v>0</v>
      </c>
      <c r="I483" s="107">
        <v>0</v>
      </c>
      <c r="J483" s="107">
        <v>0</v>
      </c>
      <c r="K483" s="157">
        <f t="shared" si="458"/>
        <v>0</v>
      </c>
    </row>
    <row r="484" spans="1:11" s="107" customFormat="1" x14ac:dyDescent="0.3">
      <c r="A484" s="157" t="str">
        <f t="shared" si="449"/>
        <v>North LophamBungalow</v>
      </c>
      <c r="B484" s="157" t="s">
        <v>217</v>
      </c>
      <c r="C484" s="187" t="s">
        <v>555</v>
      </c>
      <c r="D484" s="107">
        <v>0</v>
      </c>
      <c r="E484" s="107">
        <v>0</v>
      </c>
      <c r="F484" s="107">
        <v>12</v>
      </c>
      <c r="G484" s="107">
        <v>0</v>
      </c>
      <c r="H484" s="107">
        <v>0</v>
      </c>
      <c r="I484" s="107">
        <v>0</v>
      </c>
      <c r="J484" s="107">
        <v>0</v>
      </c>
      <c r="K484" s="157">
        <f t="shared" si="458"/>
        <v>12</v>
      </c>
    </row>
    <row r="485" spans="1:11" s="107" customFormat="1" x14ac:dyDescent="0.3">
      <c r="A485" s="157" t="str">
        <f t="shared" si="449"/>
        <v>North LophamFlat</v>
      </c>
      <c r="B485" s="157" t="s">
        <v>217</v>
      </c>
      <c r="C485" s="187" t="s">
        <v>33</v>
      </c>
      <c r="D485" s="107">
        <v>0</v>
      </c>
      <c r="E485" s="107">
        <v>0</v>
      </c>
      <c r="F485" s="107">
        <v>0</v>
      </c>
      <c r="G485" s="107">
        <v>0</v>
      </c>
      <c r="H485" s="107">
        <v>0</v>
      </c>
      <c r="I485" s="107">
        <v>0</v>
      </c>
      <c r="J485" s="107">
        <v>0</v>
      </c>
      <c r="K485" s="157">
        <f t="shared" si="458"/>
        <v>0</v>
      </c>
    </row>
    <row r="486" spans="1:11" s="107" customFormat="1" x14ac:dyDescent="0.3">
      <c r="A486" s="157" t="str">
        <f t="shared" si="449"/>
        <v>North LophamHouse</v>
      </c>
      <c r="B486" s="157" t="s">
        <v>217</v>
      </c>
      <c r="C486" s="187" t="s">
        <v>556</v>
      </c>
      <c r="D486" s="107">
        <v>0</v>
      </c>
      <c r="E486" s="107">
        <v>0</v>
      </c>
      <c r="F486" s="107">
        <v>2</v>
      </c>
      <c r="G486" s="107">
        <v>7</v>
      </c>
      <c r="H486" s="107">
        <v>1</v>
      </c>
      <c r="I486" s="107">
        <v>0</v>
      </c>
      <c r="J486" s="107">
        <v>0</v>
      </c>
      <c r="K486" s="157">
        <f t="shared" si="458"/>
        <v>10</v>
      </c>
    </row>
    <row r="487" spans="1:11" s="107" customFormat="1" x14ac:dyDescent="0.3">
      <c r="A487" s="157" t="str">
        <f t="shared" si="449"/>
        <v>North LophamMaisonette</v>
      </c>
      <c r="B487" s="157" t="s">
        <v>217</v>
      </c>
      <c r="C487" s="188" t="s">
        <v>557</v>
      </c>
      <c r="D487" s="107">
        <v>0</v>
      </c>
      <c r="E487" s="107">
        <v>0</v>
      </c>
      <c r="F487" s="107">
        <v>0</v>
      </c>
      <c r="G487" s="107">
        <v>0</v>
      </c>
      <c r="H487" s="107">
        <v>0</v>
      </c>
      <c r="I487" s="107">
        <v>0</v>
      </c>
      <c r="J487" s="107">
        <v>0</v>
      </c>
      <c r="K487" s="157">
        <f t="shared" si="458"/>
        <v>0</v>
      </c>
    </row>
    <row r="488" spans="1:11" s="107" customFormat="1" x14ac:dyDescent="0.3">
      <c r="A488" s="157" t="str">
        <f>B488&amp;C488</f>
        <v>North LophamGeneral needs</v>
      </c>
      <c r="B488" s="157" t="s">
        <v>217</v>
      </c>
      <c r="C488" s="188" t="s">
        <v>67</v>
      </c>
      <c r="D488" s="157">
        <f t="shared" ref="D488:K488" si="470">SUM(D482:D486)</f>
        <v>0</v>
      </c>
      <c r="E488" s="157">
        <f t="shared" si="470"/>
        <v>0</v>
      </c>
      <c r="F488" s="157">
        <f t="shared" si="470"/>
        <v>14</v>
      </c>
      <c r="G488" s="157">
        <f t="shared" si="470"/>
        <v>7</v>
      </c>
      <c r="H488" s="157">
        <f t="shared" si="470"/>
        <v>1</v>
      </c>
      <c r="I488" s="157">
        <f t="shared" si="470"/>
        <v>0</v>
      </c>
      <c r="J488" s="157">
        <f t="shared" si="470"/>
        <v>0</v>
      </c>
      <c r="K488" s="157">
        <f t="shared" si="470"/>
        <v>22</v>
      </c>
    </row>
    <row r="489" spans="1:11" s="107" customFormat="1" x14ac:dyDescent="0.3">
      <c r="A489" s="157" t="str">
        <f t="shared" si="449"/>
        <v>North LophamSheltered</v>
      </c>
      <c r="B489" s="157" t="s">
        <v>217</v>
      </c>
      <c r="C489" s="188" t="s">
        <v>46</v>
      </c>
      <c r="D489" s="107">
        <v>0</v>
      </c>
      <c r="E489" s="107">
        <v>0</v>
      </c>
      <c r="F489" s="107">
        <v>0</v>
      </c>
      <c r="G489" s="107">
        <v>0</v>
      </c>
      <c r="H489" s="107">
        <v>0</v>
      </c>
      <c r="I489" s="107">
        <v>0</v>
      </c>
      <c r="J489" s="107">
        <v>0</v>
      </c>
      <c r="K489" s="157">
        <f t="shared" si="458"/>
        <v>0</v>
      </c>
    </row>
    <row r="490" spans="1:11" s="107" customFormat="1" x14ac:dyDescent="0.3">
      <c r="A490" s="157" t="str">
        <f t="shared" si="449"/>
        <v>North LophamShared ownership</v>
      </c>
      <c r="B490" s="157" t="s">
        <v>217</v>
      </c>
      <c r="C490" s="189" t="s">
        <v>24</v>
      </c>
      <c r="D490" s="107">
        <v>0</v>
      </c>
      <c r="E490" s="107">
        <v>0</v>
      </c>
      <c r="F490" s="107">
        <v>0</v>
      </c>
      <c r="G490" s="107">
        <v>0</v>
      </c>
      <c r="H490" s="107">
        <v>0</v>
      </c>
      <c r="I490" s="107">
        <v>0</v>
      </c>
      <c r="J490" s="107">
        <v>0</v>
      </c>
      <c r="K490" s="157">
        <f t="shared" si="458"/>
        <v>0</v>
      </c>
    </row>
    <row r="491" spans="1:11" s="107" customFormat="1" x14ac:dyDescent="0.3">
      <c r="A491" s="157" t="str">
        <f t="shared" si="449"/>
        <v>North PickenhamBedsit</v>
      </c>
      <c r="B491" s="157" t="s">
        <v>219</v>
      </c>
      <c r="C491" s="186" t="s">
        <v>70</v>
      </c>
      <c r="D491" s="107">
        <v>0</v>
      </c>
      <c r="E491" s="107">
        <v>0</v>
      </c>
      <c r="F491" s="107">
        <v>0</v>
      </c>
      <c r="G491" s="107">
        <v>0</v>
      </c>
      <c r="H491" s="107">
        <v>0</v>
      </c>
      <c r="I491" s="107">
        <v>0</v>
      </c>
      <c r="J491" s="107">
        <v>0</v>
      </c>
      <c r="K491" s="157">
        <f t="shared" si="458"/>
        <v>0</v>
      </c>
    </row>
    <row r="492" spans="1:11" s="107" customFormat="1" x14ac:dyDescent="0.3">
      <c r="A492" s="157" t="str">
        <f t="shared" si="449"/>
        <v>North PickenhamBungalow</v>
      </c>
      <c r="B492" s="157" t="s">
        <v>219</v>
      </c>
      <c r="C492" s="187" t="s">
        <v>555</v>
      </c>
      <c r="D492" s="107">
        <v>0</v>
      </c>
      <c r="E492" s="107">
        <v>2</v>
      </c>
      <c r="F492" s="107">
        <v>46</v>
      </c>
      <c r="G492" s="107">
        <v>0</v>
      </c>
      <c r="H492" s="107">
        <v>0</v>
      </c>
      <c r="I492" s="107">
        <v>0</v>
      </c>
      <c r="J492" s="107">
        <v>0</v>
      </c>
      <c r="K492" s="157">
        <f t="shared" si="458"/>
        <v>48</v>
      </c>
    </row>
    <row r="493" spans="1:11" s="107" customFormat="1" x14ac:dyDescent="0.3">
      <c r="A493" s="157" t="str">
        <f t="shared" si="449"/>
        <v>North PickenhamFlat</v>
      </c>
      <c r="B493" s="157" t="s">
        <v>219</v>
      </c>
      <c r="C493" s="187" t="s">
        <v>33</v>
      </c>
      <c r="D493" s="107">
        <v>0</v>
      </c>
      <c r="E493" s="107">
        <v>0</v>
      </c>
      <c r="F493" s="107">
        <v>0</v>
      </c>
      <c r="G493" s="107">
        <v>0</v>
      </c>
      <c r="H493" s="107">
        <v>0</v>
      </c>
      <c r="I493" s="107">
        <v>0</v>
      </c>
      <c r="J493" s="107">
        <v>0</v>
      </c>
      <c r="K493" s="157">
        <f t="shared" si="458"/>
        <v>0</v>
      </c>
    </row>
    <row r="494" spans="1:11" s="107" customFormat="1" x14ac:dyDescent="0.3">
      <c r="A494" s="157" t="str">
        <f t="shared" si="449"/>
        <v>North PickenhamHouse</v>
      </c>
      <c r="B494" s="157" t="s">
        <v>219</v>
      </c>
      <c r="C494" s="187" t="s">
        <v>556</v>
      </c>
      <c r="D494" s="107">
        <v>0</v>
      </c>
      <c r="E494" s="107">
        <v>0</v>
      </c>
      <c r="F494" s="107">
        <v>3</v>
      </c>
      <c r="G494" s="107">
        <v>35</v>
      </c>
      <c r="H494" s="107">
        <v>0</v>
      </c>
      <c r="I494" s="107">
        <v>1</v>
      </c>
      <c r="J494" s="107">
        <v>0</v>
      </c>
      <c r="K494" s="157">
        <f t="shared" si="458"/>
        <v>39</v>
      </c>
    </row>
    <row r="495" spans="1:11" s="107" customFormat="1" x14ac:dyDescent="0.3">
      <c r="A495" s="157" t="str">
        <f t="shared" si="449"/>
        <v>North PickenhamMaisonette</v>
      </c>
      <c r="B495" s="157" t="s">
        <v>219</v>
      </c>
      <c r="C495" s="188" t="s">
        <v>557</v>
      </c>
      <c r="D495" s="107">
        <v>0</v>
      </c>
      <c r="E495" s="107">
        <v>0</v>
      </c>
      <c r="F495" s="107">
        <v>0</v>
      </c>
      <c r="G495" s="107">
        <v>0</v>
      </c>
      <c r="H495" s="107">
        <v>0</v>
      </c>
      <c r="I495" s="107">
        <v>0</v>
      </c>
      <c r="J495" s="107">
        <v>0</v>
      </c>
      <c r="K495" s="157">
        <f t="shared" si="458"/>
        <v>0</v>
      </c>
    </row>
    <row r="496" spans="1:11" s="107" customFormat="1" x14ac:dyDescent="0.3">
      <c r="A496" s="157" t="str">
        <f>B496&amp;C496</f>
        <v>North PickenhamGeneral needs</v>
      </c>
      <c r="B496" s="157" t="s">
        <v>219</v>
      </c>
      <c r="C496" s="188" t="s">
        <v>67</v>
      </c>
      <c r="D496" s="157">
        <f t="shared" ref="D496:K496" si="471">SUM(D490:D494)</f>
        <v>0</v>
      </c>
      <c r="E496" s="157">
        <f t="shared" si="471"/>
        <v>2</v>
      </c>
      <c r="F496" s="157">
        <f t="shared" si="471"/>
        <v>49</v>
      </c>
      <c r="G496" s="157">
        <f t="shared" si="471"/>
        <v>35</v>
      </c>
      <c r="H496" s="157">
        <f t="shared" si="471"/>
        <v>0</v>
      </c>
      <c r="I496" s="157">
        <f t="shared" si="471"/>
        <v>1</v>
      </c>
      <c r="J496" s="157">
        <f t="shared" si="471"/>
        <v>0</v>
      </c>
      <c r="K496" s="157">
        <f t="shared" si="471"/>
        <v>87</v>
      </c>
    </row>
    <row r="497" spans="1:11" s="107" customFormat="1" x14ac:dyDescent="0.3">
      <c r="A497" s="157" t="str">
        <f t="shared" si="449"/>
        <v>North PickenhamSheltered</v>
      </c>
      <c r="B497" s="157" t="s">
        <v>219</v>
      </c>
      <c r="C497" s="188" t="s">
        <v>46</v>
      </c>
      <c r="D497" s="107">
        <v>0</v>
      </c>
      <c r="E497" s="107">
        <v>0</v>
      </c>
      <c r="F497" s="107">
        <v>0</v>
      </c>
      <c r="G497" s="107">
        <v>0</v>
      </c>
      <c r="H497" s="107">
        <v>0</v>
      </c>
      <c r="I497" s="107">
        <v>0</v>
      </c>
      <c r="J497" s="107">
        <v>0</v>
      </c>
      <c r="K497" s="157">
        <f t="shared" si="458"/>
        <v>0</v>
      </c>
    </row>
    <row r="498" spans="1:11" s="107" customFormat="1" x14ac:dyDescent="0.3">
      <c r="A498" s="157" t="str">
        <f t="shared" si="449"/>
        <v>North PickenhamShared ownership</v>
      </c>
      <c r="B498" s="157" t="s">
        <v>219</v>
      </c>
      <c r="C498" s="189" t="s">
        <v>24</v>
      </c>
      <c r="D498" s="107">
        <v>0</v>
      </c>
      <c r="E498" s="107">
        <v>0</v>
      </c>
      <c r="F498" s="107">
        <v>0</v>
      </c>
      <c r="G498" s="107">
        <v>0</v>
      </c>
      <c r="H498" s="107">
        <v>0</v>
      </c>
      <c r="I498" s="107">
        <v>0</v>
      </c>
      <c r="J498" s="107">
        <v>0</v>
      </c>
      <c r="K498" s="157">
        <f t="shared" si="458"/>
        <v>0</v>
      </c>
    </row>
    <row r="499" spans="1:11" s="107" customFormat="1" x14ac:dyDescent="0.3">
      <c r="A499" s="157" t="str">
        <f t="shared" si="449"/>
        <v>North TuddenhamBedsit</v>
      </c>
      <c r="B499" s="157" t="s">
        <v>221</v>
      </c>
      <c r="C499" s="186" t="s">
        <v>70</v>
      </c>
      <c r="D499" s="107">
        <v>0</v>
      </c>
      <c r="E499" s="107">
        <v>0</v>
      </c>
      <c r="F499" s="107">
        <v>0</v>
      </c>
      <c r="G499" s="107">
        <v>0</v>
      </c>
      <c r="H499" s="107">
        <v>0</v>
      </c>
      <c r="I499" s="107">
        <v>0</v>
      </c>
      <c r="J499" s="107">
        <v>0</v>
      </c>
      <c r="K499" s="157">
        <f t="shared" si="458"/>
        <v>0</v>
      </c>
    </row>
    <row r="500" spans="1:11" s="107" customFormat="1" x14ac:dyDescent="0.3">
      <c r="A500" s="157" t="str">
        <f t="shared" si="449"/>
        <v>North TuddenhamBungalow</v>
      </c>
      <c r="B500" s="157" t="s">
        <v>221</v>
      </c>
      <c r="C500" s="187" t="s">
        <v>555</v>
      </c>
      <c r="D500" s="107">
        <v>0</v>
      </c>
      <c r="E500" s="107">
        <v>0</v>
      </c>
      <c r="F500" s="107">
        <v>0</v>
      </c>
      <c r="G500" s="107">
        <v>0</v>
      </c>
      <c r="H500" s="107">
        <v>0</v>
      </c>
      <c r="I500" s="107">
        <v>0</v>
      </c>
      <c r="J500" s="107">
        <v>0</v>
      </c>
      <c r="K500" s="157">
        <f t="shared" si="458"/>
        <v>0</v>
      </c>
    </row>
    <row r="501" spans="1:11" s="107" customFormat="1" x14ac:dyDescent="0.3">
      <c r="A501" s="157" t="str">
        <f t="shared" si="449"/>
        <v>North TuddenhamFlat</v>
      </c>
      <c r="B501" s="157" t="s">
        <v>221</v>
      </c>
      <c r="C501" s="187" t="s">
        <v>33</v>
      </c>
      <c r="D501" s="107">
        <v>0</v>
      </c>
      <c r="E501" s="107">
        <v>0</v>
      </c>
      <c r="F501" s="107">
        <v>0</v>
      </c>
      <c r="G501" s="107">
        <v>0</v>
      </c>
      <c r="H501" s="107">
        <v>0</v>
      </c>
      <c r="I501" s="107">
        <v>0</v>
      </c>
      <c r="J501" s="107">
        <v>0</v>
      </c>
      <c r="K501" s="157">
        <f t="shared" si="458"/>
        <v>0</v>
      </c>
    </row>
    <row r="502" spans="1:11" s="107" customFormat="1" x14ac:dyDescent="0.3">
      <c r="A502" s="157" t="str">
        <f t="shared" si="449"/>
        <v>North TuddenhamHouse</v>
      </c>
      <c r="B502" s="157" t="s">
        <v>221</v>
      </c>
      <c r="C502" s="187" t="s">
        <v>556</v>
      </c>
      <c r="D502" s="107">
        <v>0</v>
      </c>
      <c r="E502" s="107">
        <v>0</v>
      </c>
      <c r="F502" s="107">
        <v>2</v>
      </c>
      <c r="G502" s="107">
        <v>2</v>
      </c>
      <c r="H502" s="107">
        <v>0</v>
      </c>
      <c r="I502" s="107">
        <v>0</v>
      </c>
      <c r="J502" s="107">
        <v>0</v>
      </c>
      <c r="K502" s="157">
        <f t="shared" si="458"/>
        <v>4</v>
      </c>
    </row>
    <row r="503" spans="1:11" s="107" customFormat="1" x14ac:dyDescent="0.3">
      <c r="A503" s="157" t="str">
        <f t="shared" si="449"/>
        <v>North TuddenhamMaisonette</v>
      </c>
      <c r="B503" s="157" t="s">
        <v>221</v>
      </c>
      <c r="C503" s="188" t="s">
        <v>557</v>
      </c>
      <c r="D503" s="107">
        <v>0</v>
      </c>
      <c r="E503" s="107">
        <v>0</v>
      </c>
      <c r="F503" s="107">
        <v>0</v>
      </c>
      <c r="G503" s="107">
        <v>0</v>
      </c>
      <c r="H503" s="107">
        <v>0</v>
      </c>
      <c r="I503" s="107">
        <v>0</v>
      </c>
      <c r="J503" s="107">
        <v>0</v>
      </c>
      <c r="K503" s="157">
        <f t="shared" si="458"/>
        <v>0</v>
      </c>
    </row>
    <row r="504" spans="1:11" s="107" customFormat="1" x14ac:dyDescent="0.3">
      <c r="A504" s="157" t="str">
        <f>B504&amp;C504</f>
        <v>North TuddenhamGeneral needs</v>
      </c>
      <c r="B504" s="157" t="s">
        <v>221</v>
      </c>
      <c r="C504" s="188" t="s">
        <v>67</v>
      </c>
      <c r="D504" s="157">
        <f t="shared" ref="D504:K504" si="472">SUM(D498:D502)</f>
        <v>0</v>
      </c>
      <c r="E504" s="157">
        <f t="shared" si="472"/>
        <v>0</v>
      </c>
      <c r="F504" s="157">
        <f t="shared" si="472"/>
        <v>2</v>
      </c>
      <c r="G504" s="157">
        <f t="shared" si="472"/>
        <v>2</v>
      </c>
      <c r="H504" s="157">
        <f t="shared" si="472"/>
        <v>0</v>
      </c>
      <c r="I504" s="157">
        <f t="shared" si="472"/>
        <v>0</v>
      </c>
      <c r="J504" s="157">
        <f t="shared" si="472"/>
        <v>0</v>
      </c>
      <c r="K504" s="157">
        <f t="shared" si="472"/>
        <v>4</v>
      </c>
    </row>
    <row r="505" spans="1:11" s="107" customFormat="1" x14ac:dyDescent="0.3">
      <c r="A505" s="157" t="str">
        <f t="shared" si="449"/>
        <v>North TuddenhamSheltered</v>
      </c>
      <c r="B505" s="157" t="s">
        <v>221</v>
      </c>
      <c r="C505" s="188" t="s">
        <v>46</v>
      </c>
      <c r="D505" s="107">
        <v>0</v>
      </c>
      <c r="E505" s="107">
        <v>0</v>
      </c>
      <c r="F505" s="107">
        <v>0</v>
      </c>
      <c r="G505" s="107">
        <v>0</v>
      </c>
      <c r="H505" s="107">
        <v>0</v>
      </c>
      <c r="I505" s="107">
        <v>0</v>
      </c>
      <c r="J505" s="107">
        <v>0</v>
      </c>
      <c r="K505" s="157">
        <f t="shared" si="458"/>
        <v>0</v>
      </c>
    </row>
    <row r="506" spans="1:11" s="107" customFormat="1" x14ac:dyDescent="0.3">
      <c r="A506" s="157" t="str">
        <f t="shared" si="449"/>
        <v>North TuddenhamShared ownership</v>
      </c>
      <c r="B506" s="157" t="s">
        <v>221</v>
      </c>
      <c r="C506" s="189" t="s">
        <v>24</v>
      </c>
      <c r="D506" s="107">
        <v>0</v>
      </c>
      <c r="E506" s="107">
        <v>0</v>
      </c>
      <c r="F506" s="107">
        <v>0</v>
      </c>
      <c r="G506" s="107">
        <v>0</v>
      </c>
      <c r="H506" s="107">
        <v>0</v>
      </c>
      <c r="I506" s="107">
        <v>0</v>
      </c>
      <c r="J506" s="107">
        <v>0</v>
      </c>
      <c r="K506" s="157">
        <f t="shared" si="458"/>
        <v>0</v>
      </c>
    </row>
    <row r="507" spans="1:11" s="107" customFormat="1" x14ac:dyDescent="0.3">
      <c r="A507" s="157" t="str">
        <f t="shared" si="449"/>
        <v>Old BuckenhamBedsit</v>
      </c>
      <c r="B507" s="157" t="s">
        <v>223</v>
      </c>
      <c r="C507" s="186" t="s">
        <v>70</v>
      </c>
      <c r="D507" s="107">
        <v>0</v>
      </c>
      <c r="E507" s="107">
        <v>0</v>
      </c>
      <c r="F507" s="107">
        <v>0</v>
      </c>
      <c r="G507" s="107">
        <v>0</v>
      </c>
      <c r="H507" s="107">
        <v>0</v>
      </c>
      <c r="I507" s="107">
        <v>0</v>
      </c>
      <c r="J507" s="107">
        <v>0</v>
      </c>
      <c r="K507" s="157">
        <f t="shared" si="458"/>
        <v>0</v>
      </c>
    </row>
    <row r="508" spans="1:11" s="107" customFormat="1" x14ac:dyDescent="0.3">
      <c r="A508" s="157" t="str">
        <f t="shared" si="449"/>
        <v>Old BuckenhamBungalow</v>
      </c>
      <c r="B508" s="157" t="s">
        <v>223</v>
      </c>
      <c r="C508" s="187" t="s">
        <v>555</v>
      </c>
      <c r="D508" s="107">
        <v>0</v>
      </c>
      <c r="E508" s="107">
        <v>2</v>
      </c>
      <c r="F508" s="107">
        <v>13</v>
      </c>
      <c r="G508" s="107">
        <v>0</v>
      </c>
      <c r="H508" s="107">
        <v>0</v>
      </c>
      <c r="I508" s="107">
        <v>0</v>
      </c>
      <c r="J508" s="107">
        <v>0</v>
      </c>
      <c r="K508" s="157">
        <f t="shared" si="458"/>
        <v>15</v>
      </c>
    </row>
    <row r="509" spans="1:11" s="107" customFormat="1" x14ac:dyDescent="0.3">
      <c r="A509" s="157" t="str">
        <f t="shared" si="449"/>
        <v>Old BuckenhamFlat</v>
      </c>
      <c r="B509" s="157" t="s">
        <v>223</v>
      </c>
      <c r="C509" s="187" t="s">
        <v>33</v>
      </c>
      <c r="D509" s="107">
        <v>0</v>
      </c>
      <c r="E509" s="107">
        <v>0</v>
      </c>
      <c r="F509" s="107">
        <v>0</v>
      </c>
      <c r="G509" s="107">
        <v>0</v>
      </c>
      <c r="H509" s="107">
        <v>0</v>
      </c>
      <c r="I509" s="107">
        <v>0</v>
      </c>
      <c r="J509" s="107">
        <v>0</v>
      </c>
      <c r="K509" s="157">
        <f t="shared" si="458"/>
        <v>0</v>
      </c>
    </row>
    <row r="510" spans="1:11" s="107" customFormat="1" x14ac:dyDescent="0.3">
      <c r="A510" s="157" t="str">
        <f t="shared" si="449"/>
        <v>Old BuckenhamHouse</v>
      </c>
      <c r="B510" s="157" t="s">
        <v>223</v>
      </c>
      <c r="C510" s="187" t="s">
        <v>556</v>
      </c>
      <c r="D510" s="107">
        <v>0</v>
      </c>
      <c r="E510" s="107">
        <v>3</v>
      </c>
      <c r="F510" s="107">
        <v>9</v>
      </c>
      <c r="G510" s="107">
        <v>29</v>
      </c>
      <c r="H510" s="107">
        <v>0</v>
      </c>
      <c r="I510" s="107">
        <v>0</v>
      </c>
      <c r="J510" s="107">
        <v>0</v>
      </c>
      <c r="K510" s="157">
        <f t="shared" si="458"/>
        <v>41</v>
      </c>
    </row>
    <row r="511" spans="1:11" s="107" customFormat="1" x14ac:dyDescent="0.3">
      <c r="A511" s="157" t="str">
        <f t="shared" si="449"/>
        <v>Old BuckenhamMaisonette</v>
      </c>
      <c r="B511" s="157" t="s">
        <v>223</v>
      </c>
      <c r="C511" s="188" t="s">
        <v>557</v>
      </c>
      <c r="D511" s="107">
        <v>0</v>
      </c>
      <c r="E511" s="107">
        <v>0</v>
      </c>
      <c r="F511" s="107">
        <v>0</v>
      </c>
      <c r="G511" s="107">
        <v>0</v>
      </c>
      <c r="H511" s="107">
        <v>0</v>
      </c>
      <c r="I511" s="107">
        <v>0</v>
      </c>
      <c r="J511" s="107">
        <v>0</v>
      </c>
      <c r="K511" s="157">
        <f t="shared" si="458"/>
        <v>0</v>
      </c>
    </row>
    <row r="512" spans="1:11" s="107" customFormat="1" x14ac:dyDescent="0.3">
      <c r="A512" s="157" t="str">
        <f>B512&amp;C512</f>
        <v>Old BuckenhamGeneral needs</v>
      </c>
      <c r="B512" s="157" t="s">
        <v>223</v>
      </c>
      <c r="C512" s="188" t="s">
        <v>67</v>
      </c>
      <c r="D512" s="157">
        <f t="shared" ref="D512:K512" si="473">SUM(D506:D510)</f>
        <v>0</v>
      </c>
      <c r="E512" s="157">
        <f t="shared" si="473"/>
        <v>5</v>
      </c>
      <c r="F512" s="157">
        <f t="shared" si="473"/>
        <v>22</v>
      </c>
      <c r="G512" s="157">
        <f t="shared" si="473"/>
        <v>29</v>
      </c>
      <c r="H512" s="157">
        <f t="shared" si="473"/>
        <v>0</v>
      </c>
      <c r="I512" s="157">
        <f t="shared" si="473"/>
        <v>0</v>
      </c>
      <c r="J512" s="157">
        <f t="shared" si="473"/>
        <v>0</v>
      </c>
      <c r="K512" s="157">
        <f t="shared" si="473"/>
        <v>56</v>
      </c>
    </row>
    <row r="513" spans="1:11" s="107" customFormat="1" x14ac:dyDescent="0.3">
      <c r="A513" s="157" t="str">
        <f t="shared" si="449"/>
        <v>Old BuckenhamSheltered</v>
      </c>
      <c r="B513" s="157" t="s">
        <v>223</v>
      </c>
      <c r="C513" s="188" t="s">
        <v>46</v>
      </c>
      <c r="D513" s="107">
        <v>0</v>
      </c>
      <c r="E513" s="107">
        <v>0</v>
      </c>
      <c r="F513" s="107">
        <v>0</v>
      </c>
      <c r="G513" s="107">
        <v>0</v>
      </c>
      <c r="H513" s="107">
        <v>0</v>
      </c>
      <c r="I513" s="107">
        <v>0</v>
      </c>
      <c r="J513" s="107">
        <v>0</v>
      </c>
      <c r="K513" s="157">
        <f t="shared" si="458"/>
        <v>0</v>
      </c>
    </row>
    <row r="514" spans="1:11" s="107" customFormat="1" x14ac:dyDescent="0.3">
      <c r="A514" s="157" t="str">
        <f t="shared" si="449"/>
        <v>Old BuckenhamShared ownership</v>
      </c>
      <c r="B514" s="157" t="s">
        <v>223</v>
      </c>
      <c r="C514" s="189" t="s">
        <v>24</v>
      </c>
      <c r="D514" s="107">
        <v>0</v>
      </c>
      <c r="E514" s="107">
        <v>0</v>
      </c>
      <c r="F514" s="107">
        <v>0</v>
      </c>
      <c r="G514" s="107">
        <v>0</v>
      </c>
      <c r="H514" s="107">
        <v>0</v>
      </c>
      <c r="I514" s="107">
        <v>0</v>
      </c>
      <c r="J514" s="107">
        <v>0</v>
      </c>
      <c r="K514" s="157">
        <f t="shared" si="458"/>
        <v>0</v>
      </c>
    </row>
    <row r="515" spans="1:11" s="107" customFormat="1" x14ac:dyDescent="0.3">
      <c r="A515" s="157" t="str">
        <f t="shared" ref="A515:A587" si="474">B515&amp;C515</f>
        <v>OvingtonBedsit</v>
      </c>
      <c r="B515" s="157" t="s">
        <v>225</v>
      </c>
      <c r="C515" s="186" t="s">
        <v>70</v>
      </c>
      <c r="D515" s="107">
        <v>0</v>
      </c>
      <c r="E515" s="107">
        <v>0</v>
      </c>
      <c r="F515" s="107">
        <v>0</v>
      </c>
      <c r="G515" s="107">
        <v>0</v>
      </c>
      <c r="H515" s="107">
        <v>0</v>
      </c>
      <c r="I515" s="107">
        <v>0</v>
      </c>
      <c r="J515" s="107">
        <v>0</v>
      </c>
      <c r="K515" s="157">
        <f t="shared" si="458"/>
        <v>0</v>
      </c>
    </row>
    <row r="516" spans="1:11" s="107" customFormat="1" x14ac:dyDescent="0.3">
      <c r="A516" s="157" t="str">
        <f t="shared" si="474"/>
        <v>OvingtonBungalow</v>
      </c>
      <c r="B516" s="157" t="s">
        <v>225</v>
      </c>
      <c r="C516" s="187" t="s">
        <v>555</v>
      </c>
      <c r="D516" s="107">
        <v>0</v>
      </c>
      <c r="E516" s="107">
        <v>0</v>
      </c>
      <c r="F516" s="107">
        <v>0</v>
      </c>
      <c r="G516" s="107">
        <v>0</v>
      </c>
      <c r="H516" s="107">
        <v>0</v>
      </c>
      <c r="I516" s="107">
        <v>0</v>
      </c>
      <c r="J516" s="107">
        <v>0</v>
      </c>
      <c r="K516" s="157">
        <f t="shared" si="458"/>
        <v>0</v>
      </c>
    </row>
    <row r="517" spans="1:11" s="107" customFormat="1" x14ac:dyDescent="0.3">
      <c r="A517" s="157" t="str">
        <f t="shared" si="474"/>
        <v>OvingtonFlat</v>
      </c>
      <c r="B517" s="157" t="s">
        <v>225</v>
      </c>
      <c r="C517" s="187" t="s">
        <v>33</v>
      </c>
      <c r="D517" s="107">
        <v>0</v>
      </c>
      <c r="E517" s="107">
        <v>0</v>
      </c>
      <c r="F517" s="107">
        <v>0</v>
      </c>
      <c r="G517" s="107">
        <v>0</v>
      </c>
      <c r="H517" s="107">
        <v>0</v>
      </c>
      <c r="I517" s="107">
        <v>0</v>
      </c>
      <c r="J517" s="107">
        <v>0</v>
      </c>
      <c r="K517" s="157">
        <f t="shared" si="458"/>
        <v>0</v>
      </c>
    </row>
    <row r="518" spans="1:11" s="107" customFormat="1" x14ac:dyDescent="0.3">
      <c r="A518" s="157" t="str">
        <f t="shared" si="474"/>
        <v>OvingtonHouse</v>
      </c>
      <c r="B518" s="157" t="s">
        <v>225</v>
      </c>
      <c r="C518" s="187" t="s">
        <v>556</v>
      </c>
      <c r="D518" s="107">
        <v>0</v>
      </c>
      <c r="E518" s="107">
        <v>0</v>
      </c>
      <c r="F518" s="107">
        <v>0</v>
      </c>
      <c r="G518" s="107">
        <v>9</v>
      </c>
      <c r="H518" s="107">
        <v>0</v>
      </c>
      <c r="I518" s="107">
        <v>0</v>
      </c>
      <c r="J518" s="107">
        <v>0</v>
      </c>
      <c r="K518" s="157">
        <f t="shared" si="458"/>
        <v>9</v>
      </c>
    </row>
    <row r="519" spans="1:11" s="107" customFormat="1" x14ac:dyDescent="0.3">
      <c r="A519" s="157" t="str">
        <f t="shared" si="474"/>
        <v>OvingtonMaisonette</v>
      </c>
      <c r="B519" s="157" t="s">
        <v>225</v>
      </c>
      <c r="C519" s="188" t="s">
        <v>557</v>
      </c>
      <c r="D519" s="107">
        <v>0</v>
      </c>
      <c r="E519" s="107">
        <v>0</v>
      </c>
      <c r="F519" s="107">
        <v>0</v>
      </c>
      <c r="G519" s="107">
        <v>0</v>
      </c>
      <c r="H519" s="107">
        <v>0</v>
      </c>
      <c r="I519" s="107">
        <v>0</v>
      </c>
      <c r="J519" s="107">
        <v>0</v>
      </c>
      <c r="K519" s="157">
        <f t="shared" si="458"/>
        <v>0</v>
      </c>
    </row>
    <row r="520" spans="1:11" s="107" customFormat="1" x14ac:dyDescent="0.3">
      <c r="A520" s="157" t="str">
        <f>B520&amp;C520</f>
        <v>OvingtonGeneral needs</v>
      </c>
      <c r="B520" s="157" t="s">
        <v>225</v>
      </c>
      <c r="C520" s="188" t="s">
        <v>67</v>
      </c>
      <c r="D520" s="157">
        <f t="shared" ref="D520:K520" si="475">SUM(D514:D518)</f>
        <v>0</v>
      </c>
      <c r="E520" s="157">
        <f t="shared" si="475"/>
        <v>0</v>
      </c>
      <c r="F520" s="157">
        <f t="shared" si="475"/>
        <v>0</v>
      </c>
      <c r="G520" s="157">
        <f t="shared" si="475"/>
        <v>9</v>
      </c>
      <c r="H520" s="157">
        <f t="shared" si="475"/>
        <v>0</v>
      </c>
      <c r="I520" s="157">
        <f t="shared" si="475"/>
        <v>0</v>
      </c>
      <c r="J520" s="157">
        <f t="shared" si="475"/>
        <v>0</v>
      </c>
      <c r="K520" s="157">
        <f t="shared" si="475"/>
        <v>9</v>
      </c>
    </row>
    <row r="521" spans="1:11" s="107" customFormat="1" x14ac:dyDescent="0.3">
      <c r="A521" s="157" t="str">
        <f t="shared" si="474"/>
        <v>OvingtonSheltered</v>
      </c>
      <c r="B521" s="157" t="s">
        <v>225</v>
      </c>
      <c r="C521" s="188" t="s">
        <v>46</v>
      </c>
      <c r="D521" s="107">
        <v>0</v>
      </c>
      <c r="E521" s="107">
        <v>0</v>
      </c>
      <c r="F521" s="107">
        <v>0</v>
      </c>
      <c r="G521" s="107">
        <v>0</v>
      </c>
      <c r="H521" s="107">
        <v>0</v>
      </c>
      <c r="I521" s="107">
        <v>0</v>
      </c>
      <c r="J521" s="107">
        <v>0</v>
      </c>
      <c r="K521" s="157">
        <f t="shared" si="458"/>
        <v>0</v>
      </c>
    </row>
    <row r="522" spans="1:11" s="107" customFormat="1" x14ac:dyDescent="0.3">
      <c r="A522" s="157" t="str">
        <f t="shared" si="474"/>
        <v>OvingtonShared ownership</v>
      </c>
      <c r="B522" s="157" t="s">
        <v>225</v>
      </c>
      <c r="C522" s="189" t="s">
        <v>24</v>
      </c>
      <c r="D522" s="107">
        <v>0</v>
      </c>
      <c r="E522" s="107">
        <v>0</v>
      </c>
      <c r="F522" s="107">
        <v>0</v>
      </c>
      <c r="G522" s="107">
        <v>0</v>
      </c>
      <c r="H522" s="107">
        <v>0</v>
      </c>
      <c r="I522" s="107">
        <v>0</v>
      </c>
      <c r="J522" s="107">
        <v>0</v>
      </c>
      <c r="K522" s="157">
        <f t="shared" si="458"/>
        <v>0</v>
      </c>
    </row>
    <row r="523" spans="1:11" s="107" customFormat="1" x14ac:dyDescent="0.3">
      <c r="A523" s="157" t="str">
        <f t="shared" si="474"/>
        <v>OxboroughBedsit</v>
      </c>
      <c r="B523" s="157" t="s">
        <v>227</v>
      </c>
      <c r="C523" s="186" t="s">
        <v>70</v>
      </c>
      <c r="D523" s="107">
        <v>0</v>
      </c>
      <c r="E523" s="107">
        <v>0</v>
      </c>
      <c r="F523" s="107">
        <v>0</v>
      </c>
      <c r="G523" s="107">
        <v>0</v>
      </c>
      <c r="H523" s="107">
        <v>0</v>
      </c>
      <c r="I523" s="107">
        <v>0</v>
      </c>
      <c r="J523" s="107">
        <v>0</v>
      </c>
      <c r="K523" s="157">
        <f t="shared" si="458"/>
        <v>0</v>
      </c>
    </row>
    <row r="524" spans="1:11" s="107" customFormat="1" x14ac:dyDescent="0.3">
      <c r="A524" s="157" t="str">
        <f t="shared" si="474"/>
        <v>OxboroughBungalow</v>
      </c>
      <c r="B524" s="157" t="s">
        <v>227</v>
      </c>
      <c r="C524" s="187" t="s">
        <v>555</v>
      </c>
      <c r="D524" s="107">
        <v>0</v>
      </c>
      <c r="E524" s="107">
        <v>0</v>
      </c>
      <c r="F524" s="107">
        <v>8</v>
      </c>
      <c r="G524" s="107">
        <v>0</v>
      </c>
      <c r="H524" s="107">
        <v>0</v>
      </c>
      <c r="I524" s="107">
        <v>0</v>
      </c>
      <c r="J524" s="107">
        <v>0</v>
      </c>
      <c r="K524" s="157">
        <f t="shared" si="458"/>
        <v>8</v>
      </c>
    </row>
    <row r="525" spans="1:11" s="107" customFormat="1" x14ac:dyDescent="0.3">
      <c r="A525" s="157" t="str">
        <f t="shared" si="474"/>
        <v>OxboroughFlat</v>
      </c>
      <c r="B525" s="157" t="s">
        <v>227</v>
      </c>
      <c r="C525" s="187" t="s">
        <v>33</v>
      </c>
      <c r="D525" s="107">
        <v>0</v>
      </c>
      <c r="E525" s="107">
        <v>0</v>
      </c>
      <c r="F525" s="107">
        <v>4</v>
      </c>
      <c r="G525" s="107">
        <v>0</v>
      </c>
      <c r="H525" s="107">
        <v>0</v>
      </c>
      <c r="I525" s="107">
        <v>0</v>
      </c>
      <c r="J525" s="107">
        <v>0</v>
      </c>
      <c r="K525" s="157">
        <f t="shared" ref="K525:K605" si="476">SUM(D525:J525)</f>
        <v>4</v>
      </c>
    </row>
    <row r="526" spans="1:11" s="107" customFormat="1" x14ac:dyDescent="0.3">
      <c r="A526" s="157" t="str">
        <f t="shared" si="474"/>
        <v>OxboroughHouse</v>
      </c>
      <c r="B526" s="157" t="s">
        <v>227</v>
      </c>
      <c r="C526" s="187" t="s">
        <v>556</v>
      </c>
      <c r="D526" s="107">
        <v>0</v>
      </c>
      <c r="E526" s="107">
        <v>0</v>
      </c>
      <c r="F526" s="107">
        <v>6</v>
      </c>
      <c r="G526" s="107">
        <v>1</v>
      </c>
      <c r="H526" s="107">
        <v>0</v>
      </c>
      <c r="I526" s="107">
        <v>0</v>
      </c>
      <c r="J526" s="107">
        <v>0</v>
      </c>
      <c r="K526" s="157">
        <f t="shared" si="476"/>
        <v>7</v>
      </c>
    </row>
    <row r="527" spans="1:11" s="107" customFormat="1" x14ac:dyDescent="0.3">
      <c r="A527" s="157" t="str">
        <f t="shared" si="474"/>
        <v>OxboroughMaisonette</v>
      </c>
      <c r="B527" s="157" t="s">
        <v>227</v>
      </c>
      <c r="C527" s="188" t="s">
        <v>557</v>
      </c>
      <c r="D527" s="107">
        <v>0</v>
      </c>
      <c r="E527" s="107">
        <v>0</v>
      </c>
      <c r="F527" s="107">
        <v>0</v>
      </c>
      <c r="G527" s="107">
        <v>0</v>
      </c>
      <c r="H527" s="107">
        <v>0</v>
      </c>
      <c r="I527" s="107">
        <v>0</v>
      </c>
      <c r="J527" s="107">
        <v>0</v>
      </c>
      <c r="K527" s="157">
        <f t="shared" si="476"/>
        <v>0</v>
      </c>
    </row>
    <row r="528" spans="1:11" s="107" customFormat="1" x14ac:dyDescent="0.3">
      <c r="A528" s="157" t="str">
        <f>B528&amp;C528</f>
        <v>OxboroughGeneral needs</v>
      </c>
      <c r="B528" s="157" t="s">
        <v>227</v>
      </c>
      <c r="C528" s="188" t="s">
        <v>67</v>
      </c>
      <c r="D528" s="157">
        <f t="shared" ref="D528:K528" si="477">SUM(D522:D526)</f>
        <v>0</v>
      </c>
      <c r="E528" s="157">
        <f t="shared" si="477"/>
        <v>0</v>
      </c>
      <c r="F528" s="157">
        <f t="shared" si="477"/>
        <v>18</v>
      </c>
      <c r="G528" s="157">
        <f t="shared" si="477"/>
        <v>1</v>
      </c>
      <c r="H528" s="157">
        <f t="shared" si="477"/>
        <v>0</v>
      </c>
      <c r="I528" s="157">
        <f t="shared" si="477"/>
        <v>0</v>
      </c>
      <c r="J528" s="157">
        <f t="shared" si="477"/>
        <v>0</v>
      </c>
      <c r="K528" s="157">
        <f t="shared" si="477"/>
        <v>19</v>
      </c>
    </row>
    <row r="529" spans="1:11" s="107" customFormat="1" x14ac:dyDescent="0.3">
      <c r="A529" s="157" t="str">
        <f t="shared" si="474"/>
        <v>OxboroughSheltered</v>
      </c>
      <c r="B529" s="157" t="s">
        <v>227</v>
      </c>
      <c r="C529" s="188" t="s">
        <v>46</v>
      </c>
      <c r="D529" s="107">
        <v>0</v>
      </c>
      <c r="E529" s="107">
        <v>0</v>
      </c>
      <c r="F529" s="107">
        <v>0</v>
      </c>
      <c r="G529" s="107">
        <v>0</v>
      </c>
      <c r="H529" s="107">
        <v>0</v>
      </c>
      <c r="I529" s="107">
        <v>0</v>
      </c>
      <c r="J529" s="107">
        <v>0</v>
      </c>
      <c r="K529" s="157">
        <f t="shared" si="476"/>
        <v>0</v>
      </c>
    </row>
    <row r="530" spans="1:11" s="107" customFormat="1" x14ac:dyDescent="0.3">
      <c r="A530" s="157" t="str">
        <f t="shared" si="474"/>
        <v>OxboroughShared ownership</v>
      </c>
      <c r="B530" s="157" t="s">
        <v>227</v>
      </c>
      <c r="C530" s="189" t="s">
        <v>24</v>
      </c>
      <c r="D530" s="107">
        <v>0</v>
      </c>
      <c r="E530" s="107">
        <v>0</v>
      </c>
      <c r="F530" s="107">
        <v>0</v>
      </c>
      <c r="G530" s="107">
        <v>0</v>
      </c>
      <c r="H530" s="107">
        <v>0</v>
      </c>
      <c r="I530" s="107">
        <v>0</v>
      </c>
      <c r="J530" s="107">
        <v>0</v>
      </c>
      <c r="K530" s="157">
        <f t="shared" si="476"/>
        <v>0</v>
      </c>
    </row>
    <row r="531" spans="1:11" s="107" customFormat="1" x14ac:dyDescent="0.3">
      <c r="A531" s="157" t="str">
        <f t="shared" si="474"/>
        <v>QuidenhamBedsit</v>
      </c>
      <c r="B531" s="157" t="s">
        <v>229</v>
      </c>
      <c r="C531" s="186" t="s">
        <v>70</v>
      </c>
      <c r="D531" s="107">
        <v>0</v>
      </c>
      <c r="E531" s="107">
        <v>0</v>
      </c>
      <c r="F531" s="107">
        <v>0</v>
      </c>
      <c r="G531" s="107">
        <v>0</v>
      </c>
      <c r="H531" s="107">
        <v>0</v>
      </c>
      <c r="I531" s="107">
        <v>0</v>
      </c>
      <c r="J531" s="107">
        <v>0</v>
      </c>
      <c r="K531" s="157">
        <f t="shared" si="476"/>
        <v>0</v>
      </c>
    </row>
    <row r="532" spans="1:11" s="107" customFormat="1" x14ac:dyDescent="0.3">
      <c r="A532" s="157" t="str">
        <f t="shared" si="474"/>
        <v>QuidenhamBungalow</v>
      </c>
      <c r="B532" s="157" t="s">
        <v>229</v>
      </c>
      <c r="C532" s="187" t="s">
        <v>555</v>
      </c>
      <c r="D532" s="107">
        <v>0</v>
      </c>
      <c r="E532" s="107">
        <v>0</v>
      </c>
      <c r="F532" s="107">
        <v>0</v>
      </c>
      <c r="G532" s="107">
        <v>0</v>
      </c>
      <c r="H532" s="107">
        <v>0</v>
      </c>
      <c r="I532" s="107">
        <v>0</v>
      </c>
      <c r="J532" s="107">
        <v>0</v>
      </c>
      <c r="K532" s="157">
        <f t="shared" si="476"/>
        <v>0</v>
      </c>
    </row>
    <row r="533" spans="1:11" s="107" customFormat="1" x14ac:dyDescent="0.3">
      <c r="A533" s="157" t="str">
        <f t="shared" si="474"/>
        <v>QuidenhamFlat</v>
      </c>
      <c r="B533" s="157" t="s">
        <v>229</v>
      </c>
      <c r="C533" s="187" t="s">
        <v>33</v>
      </c>
      <c r="D533" s="107">
        <v>0</v>
      </c>
      <c r="E533" s="107">
        <v>0</v>
      </c>
      <c r="F533" s="107">
        <v>0</v>
      </c>
      <c r="G533" s="107">
        <v>0</v>
      </c>
      <c r="H533" s="107">
        <v>0</v>
      </c>
      <c r="I533" s="107">
        <v>0</v>
      </c>
      <c r="J533" s="107">
        <v>0</v>
      </c>
      <c r="K533" s="157">
        <f t="shared" si="476"/>
        <v>0</v>
      </c>
    </row>
    <row r="534" spans="1:11" s="107" customFormat="1" x14ac:dyDescent="0.3">
      <c r="A534" s="157" t="str">
        <f t="shared" si="474"/>
        <v>QuidenhamHouse</v>
      </c>
      <c r="B534" s="157" t="s">
        <v>229</v>
      </c>
      <c r="C534" s="187" t="s">
        <v>556</v>
      </c>
      <c r="D534" s="107">
        <v>0</v>
      </c>
      <c r="E534" s="107">
        <v>2</v>
      </c>
      <c r="F534" s="107">
        <v>13</v>
      </c>
      <c r="G534" s="107">
        <v>1</v>
      </c>
      <c r="H534" s="107">
        <v>2</v>
      </c>
      <c r="I534" s="107">
        <v>0</v>
      </c>
      <c r="J534" s="107">
        <v>0</v>
      </c>
      <c r="K534" s="157">
        <f t="shared" si="476"/>
        <v>18</v>
      </c>
    </row>
    <row r="535" spans="1:11" s="107" customFormat="1" x14ac:dyDescent="0.3">
      <c r="A535" s="157" t="str">
        <f t="shared" si="474"/>
        <v>QuidenhamMaisonette</v>
      </c>
      <c r="B535" s="157" t="s">
        <v>229</v>
      </c>
      <c r="C535" s="188" t="s">
        <v>557</v>
      </c>
      <c r="D535" s="107">
        <v>0</v>
      </c>
      <c r="E535" s="107">
        <v>0</v>
      </c>
      <c r="F535" s="107">
        <v>0</v>
      </c>
      <c r="G535" s="107">
        <v>0</v>
      </c>
      <c r="H535" s="107">
        <v>0</v>
      </c>
      <c r="I535" s="107">
        <v>0</v>
      </c>
      <c r="J535" s="107">
        <v>0</v>
      </c>
      <c r="K535" s="157">
        <f t="shared" si="476"/>
        <v>0</v>
      </c>
    </row>
    <row r="536" spans="1:11" s="107" customFormat="1" x14ac:dyDescent="0.3">
      <c r="A536" s="157" t="str">
        <f>B536&amp;C536</f>
        <v>QuidenhamGeneral needs</v>
      </c>
      <c r="B536" s="157" t="s">
        <v>229</v>
      </c>
      <c r="C536" s="188" t="s">
        <v>67</v>
      </c>
      <c r="D536" s="157">
        <f t="shared" ref="D536:K536" si="478">SUM(D530:D534)</f>
        <v>0</v>
      </c>
      <c r="E536" s="157">
        <f t="shared" si="478"/>
        <v>2</v>
      </c>
      <c r="F536" s="157">
        <f t="shared" si="478"/>
        <v>13</v>
      </c>
      <c r="G536" s="157">
        <f t="shared" si="478"/>
        <v>1</v>
      </c>
      <c r="H536" s="157">
        <f t="shared" si="478"/>
        <v>2</v>
      </c>
      <c r="I536" s="157">
        <f t="shared" si="478"/>
        <v>0</v>
      </c>
      <c r="J536" s="157">
        <f t="shared" si="478"/>
        <v>0</v>
      </c>
      <c r="K536" s="157">
        <f t="shared" si="478"/>
        <v>18</v>
      </c>
    </row>
    <row r="537" spans="1:11" s="107" customFormat="1" x14ac:dyDescent="0.3">
      <c r="A537" s="157" t="str">
        <f t="shared" si="474"/>
        <v>QuidenhamSheltered</v>
      </c>
      <c r="B537" s="157" t="s">
        <v>229</v>
      </c>
      <c r="C537" s="188" t="s">
        <v>46</v>
      </c>
      <c r="D537" s="107">
        <v>0</v>
      </c>
      <c r="E537" s="107">
        <v>0</v>
      </c>
      <c r="F537" s="107">
        <v>0</v>
      </c>
      <c r="G537" s="107">
        <v>0</v>
      </c>
      <c r="H537" s="107">
        <v>0</v>
      </c>
      <c r="I537" s="107">
        <v>0</v>
      </c>
      <c r="J537" s="107">
        <v>0</v>
      </c>
      <c r="K537" s="157">
        <f t="shared" si="476"/>
        <v>0</v>
      </c>
    </row>
    <row r="538" spans="1:11" s="107" customFormat="1" x14ac:dyDescent="0.3">
      <c r="A538" s="157" t="str">
        <f t="shared" si="474"/>
        <v>QuidenhamShared ownership</v>
      </c>
      <c r="B538" s="157" t="s">
        <v>229</v>
      </c>
      <c r="C538" s="189" t="s">
        <v>24</v>
      </c>
      <c r="D538" s="107">
        <v>0</v>
      </c>
      <c r="E538" s="107">
        <v>0</v>
      </c>
      <c r="F538" s="107">
        <v>0</v>
      </c>
      <c r="G538" s="107">
        <v>0</v>
      </c>
      <c r="H538" s="107">
        <v>0</v>
      </c>
      <c r="I538" s="107">
        <v>0</v>
      </c>
      <c r="J538" s="107">
        <v>0</v>
      </c>
      <c r="K538" s="157">
        <f t="shared" si="476"/>
        <v>0</v>
      </c>
    </row>
    <row r="539" spans="1:11" s="107" customFormat="1" x14ac:dyDescent="0.3">
      <c r="A539" s="157" t="str">
        <f t="shared" si="474"/>
        <v>RocklandsBedsit</v>
      </c>
      <c r="B539" s="157" t="s">
        <v>233</v>
      </c>
      <c r="C539" s="186" t="s">
        <v>70</v>
      </c>
      <c r="D539" s="107">
        <v>0</v>
      </c>
      <c r="E539" s="107">
        <v>0</v>
      </c>
      <c r="F539" s="107">
        <v>0</v>
      </c>
      <c r="G539" s="107">
        <v>0</v>
      </c>
      <c r="H539" s="107">
        <v>0</v>
      </c>
      <c r="I539" s="107">
        <v>0</v>
      </c>
      <c r="J539" s="107">
        <v>0</v>
      </c>
      <c r="K539" s="157">
        <f t="shared" si="476"/>
        <v>0</v>
      </c>
    </row>
    <row r="540" spans="1:11" s="107" customFormat="1" x14ac:dyDescent="0.3">
      <c r="A540" s="157" t="str">
        <f t="shared" si="474"/>
        <v>RocklandsBungalow</v>
      </c>
      <c r="B540" s="157" t="s">
        <v>233</v>
      </c>
      <c r="C540" s="187" t="s">
        <v>555</v>
      </c>
      <c r="D540" s="107">
        <v>0</v>
      </c>
      <c r="E540" s="107">
        <v>0</v>
      </c>
      <c r="F540" s="107">
        <v>10</v>
      </c>
      <c r="G540" s="107">
        <v>0</v>
      </c>
      <c r="H540" s="107">
        <v>0</v>
      </c>
      <c r="I540" s="107">
        <v>0</v>
      </c>
      <c r="J540" s="107">
        <v>0</v>
      </c>
      <c r="K540" s="157">
        <f t="shared" si="476"/>
        <v>10</v>
      </c>
    </row>
    <row r="541" spans="1:11" s="107" customFormat="1" x14ac:dyDescent="0.3">
      <c r="A541" s="157" t="str">
        <f t="shared" si="474"/>
        <v>RocklandsFlat</v>
      </c>
      <c r="B541" s="157" t="s">
        <v>233</v>
      </c>
      <c r="C541" s="187" t="s">
        <v>33</v>
      </c>
      <c r="D541" s="107">
        <v>0</v>
      </c>
      <c r="E541" s="107">
        <v>0</v>
      </c>
      <c r="F541" s="107">
        <v>0</v>
      </c>
      <c r="G541" s="107">
        <v>0</v>
      </c>
      <c r="H541" s="107">
        <v>0</v>
      </c>
      <c r="I541" s="107">
        <v>0</v>
      </c>
      <c r="J541" s="107">
        <v>0</v>
      </c>
      <c r="K541" s="157">
        <f t="shared" si="476"/>
        <v>0</v>
      </c>
    </row>
    <row r="542" spans="1:11" s="107" customFormat="1" x14ac:dyDescent="0.3">
      <c r="A542" s="157" t="str">
        <f t="shared" si="474"/>
        <v>RocklandsHouse</v>
      </c>
      <c r="B542" s="157" t="s">
        <v>233</v>
      </c>
      <c r="C542" s="187" t="s">
        <v>556</v>
      </c>
      <c r="D542" s="107">
        <v>0</v>
      </c>
      <c r="E542" s="107">
        <v>0</v>
      </c>
      <c r="F542" s="107">
        <v>2</v>
      </c>
      <c r="G542" s="107">
        <v>8</v>
      </c>
      <c r="H542" s="107">
        <v>1</v>
      </c>
      <c r="I542" s="107">
        <v>0</v>
      </c>
      <c r="J542" s="107">
        <v>0</v>
      </c>
      <c r="K542" s="157">
        <f t="shared" si="476"/>
        <v>11</v>
      </c>
    </row>
    <row r="543" spans="1:11" s="107" customFormat="1" x14ac:dyDescent="0.3">
      <c r="A543" s="157" t="str">
        <f t="shared" si="474"/>
        <v>RocklandsMaisonette</v>
      </c>
      <c r="B543" s="157" t="s">
        <v>233</v>
      </c>
      <c r="C543" s="188" t="s">
        <v>557</v>
      </c>
      <c r="D543" s="107">
        <v>0</v>
      </c>
      <c r="E543" s="107">
        <v>0</v>
      </c>
      <c r="F543" s="107">
        <v>0</v>
      </c>
      <c r="G543" s="107">
        <v>0</v>
      </c>
      <c r="H543" s="107">
        <v>0</v>
      </c>
      <c r="I543" s="107">
        <v>0</v>
      </c>
      <c r="J543" s="107">
        <v>0</v>
      </c>
      <c r="K543" s="157">
        <f t="shared" si="476"/>
        <v>0</v>
      </c>
    </row>
    <row r="544" spans="1:11" s="107" customFormat="1" x14ac:dyDescent="0.3">
      <c r="A544" s="157" t="str">
        <f>B544&amp;C544</f>
        <v>RocklandsGeneral needs</v>
      </c>
      <c r="B544" s="157" t="s">
        <v>233</v>
      </c>
      <c r="C544" s="188" t="s">
        <v>67</v>
      </c>
      <c r="D544" s="157">
        <f t="shared" ref="D544:K544" si="479">SUM(D538:D542)</f>
        <v>0</v>
      </c>
      <c r="E544" s="157">
        <f t="shared" si="479"/>
        <v>0</v>
      </c>
      <c r="F544" s="157">
        <f t="shared" si="479"/>
        <v>12</v>
      </c>
      <c r="G544" s="157">
        <f t="shared" si="479"/>
        <v>8</v>
      </c>
      <c r="H544" s="157">
        <f t="shared" si="479"/>
        <v>1</v>
      </c>
      <c r="I544" s="157">
        <f t="shared" si="479"/>
        <v>0</v>
      </c>
      <c r="J544" s="157">
        <f t="shared" si="479"/>
        <v>0</v>
      </c>
      <c r="K544" s="157">
        <f t="shared" si="479"/>
        <v>21</v>
      </c>
    </row>
    <row r="545" spans="1:11" s="107" customFormat="1" x14ac:dyDescent="0.3">
      <c r="A545" s="157" t="str">
        <f t="shared" si="474"/>
        <v>RocklandsSheltered</v>
      </c>
      <c r="B545" s="157" t="s">
        <v>233</v>
      </c>
      <c r="C545" s="188" t="s">
        <v>46</v>
      </c>
      <c r="D545" s="107">
        <v>0</v>
      </c>
      <c r="E545" s="107">
        <v>0</v>
      </c>
      <c r="F545" s="107">
        <v>0</v>
      </c>
      <c r="G545" s="107">
        <v>0</v>
      </c>
      <c r="H545" s="107">
        <v>0</v>
      </c>
      <c r="I545" s="107">
        <v>0</v>
      </c>
      <c r="J545" s="107">
        <v>0</v>
      </c>
      <c r="K545" s="157">
        <f t="shared" si="476"/>
        <v>0</v>
      </c>
    </row>
    <row r="546" spans="1:11" s="107" customFormat="1" x14ac:dyDescent="0.3">
      <c r="A546" s="157" t="str">
        <f t="shared" si="474"/>
        <v>RocklandsShared ownership</v>
      </c>
      <c r="B546" s="157" t="s">
        <v>233</v>
      </c>
      <c r="C546" s="189" t="s">
        <v>24</v>
      </c>
      <c r="D546" s="107">
        <v>0</v>
      </c>
      <c r="E546" s="107">
        <v>0</v>
      </c>
      <c r="F546" s="107">
        <v>0</v>
      </c>
      <c r="G546" s="107">
        <v>0</v>
      </c>
      <c r="H546" s="107">
        <v>0</v>
      </c>
      <c r="I546" s="107">
        <v>0</v>
      </c>
      <c r="J546" s="107">
        <v>0</v>
      </c>
      <c r="K546" s="157">
        <f t="shared" si="476"/>
        <v>0</v>
      </c>
    </row>
    <row r="547" spans="1:11" s="107" customFormat="1" x14ac:dyDescent="0.3">
      <c r="A547" s="157" t="str">
        <f t="shared" si="474"/>
        <v>RoudhamBedsit</v>
      </c>
      <c r="B547" s="157" t="s">
        <v>592</v>
      </c>
      <c r="C547" s="186" t="s">
        <v>70</v>
      </c>
      <c r="D547" s="107">
        <v>0</v>
      </c>
      <c r="E547" s="107">
        <v>0</v>
      </c>
      <c r="F547" s="107">
        <v>0</v>
      </c>
      <c r="G547" s="107">
        <v>0</v>
      </c>
      <c r="H547" s="107">
        <v>0</v>
      </c>
      <c r="I547" s="107">
        <v>0</v>
      </c>
      <c r="J547" s="107">
        <v>0</v>
      </c>
      <c r="K547" s="157">
        <f t="shared" si="476"/>
        <v>0</v>
      </c>
    </row>
    <row r="548" spans="1:11" s="107" customFormat="1" x14ac:dyDescent="0.3">
      <c r="A548" s="157" t="str">
        <f t="shared" si="474"/>
        <v>RoudhamBungalow</v>
      </c>
      <c r="B548" s="157" t="s">
        <v>592</v>
      </c>
      <c r="C548" s="187" t="s">
        <v>555</v>
      </c>
      <c r="D548" s="107">
        <v>0</v>
      </c>
      <c r="E548" s="107">
        <v>0</v>
      </c>
      <c r="F548" s="107">
        <v>0</v>
      </c>
      <c r="G548" s="107">
        <v>0</v>
      </c>
      <c r="H548" s="107">
        <v>0</v>
      </c>
      <c r="I548" s="107">
        <v>0</v>
      </c>
      <c r="J548" s="107">
        <v>0</v>
      </c>
      <c r="K548" s="157">
        <f t="shared" si="476"/>
        <v>0</v>
      </c>
    </row>
    <row r="549" spans="1:11" s="107" customFormat="1" x14ac:dyDescent="0.3">
      <c r="A549" s="157" t="str">
        <f t="shared" si="474"/>
        <v>RoudhamFlat</v>
      </c>
      <c r="B549" s="157" t="s">
        <v>592</v>
      </c>
      <c r="C549" s="187" t="s">
        <v>33</v>
      </c>
      <c r="D549" s="107">
        <v>0</v>
      </c>
      <c r="E549" s="107">
        <v>0</v>
      </c>
      <c r="F549" s="107">
        <v>0</v>
      </c>
      <c r="G549" s="107">
        <v>0</v>
      </c>
      <c r="H549" s="107">
        <v>0</v>
      </c>
      <c r="I549" s="107">
        <v>0</v>
      </c>
      <c r="J549" s="107">
        <v>0</v>
      </c>
      <c r="K549" s="157">
        <f t="shared" si="476"/>
        <v>0</v>
      </c>
    </row>
    <row r="550" spans="1:11" s="107" customFormat="1" x14ac:dyDescent="0.3">
      <c r="A550" s="157" t="str">
        <f t="shared" si="474"/>
        <v>RoudhamHouse</v>
      </c>
      <c r="B550" s="157" t="s">
        <v>592</v>
      </c>
      <c r="C550" s="187" t="s">
        <v>556</v>
      </c>
      <c r="D550" s="107">
        <v>0</v>
      </c>
      <c r="E550" s="107">
        <v>0</v>
      </c>
      <c r="F550" s="107">
        <v>0</v>
      </c>
      <c r="G550" s="107">
        <v>2</v>
      </c>
      <c r="H550" s="107">
        <v>0</v>
      </c>
      <c r="I550" s="107">
        <v>0</v>
      </c>
      <c r="J550" s="107">
        <v>0</v>
      </c>
      <c r="K550" s="157">
        <f t="shared" si="476"/>
        <v>2</v>
      </c>
    </row>
    <row r="551" spans="1:11" s="107" customFormat="1" x14ac:dyDescent="0.3">
      <c r="A551" s="157" t="str">
        <f t="shared" si="474"/>
        <v>RoudhamMaisonette</v>
      </c>
      <c r="B551" s="157" t="s">
        <v>592</v>
      </c>
      <c r="C551" s="188" t="s">
        <v>557</v>
      </c>
      <c r="D551" s="107">
        <v>0</v>
      </c>
      <c r="E551" s="107">
        <v>0</v>
      </c>
      <c r="F551" s="107">
        <v>0</v>
      </c>
      <c r="G551" s="107">
        <v>0</v>
      </c>
      <c r="H551" s="107">
        <v>0</v>
      </c>
      <c r="I551" s="107">
        <v>0</v>
      </c>
      <c r="J551" s="107">
        <v>0</v>
      </c>
      <c r="K551" s="157">
        <f t="shared" si="476"/>
        <v>0</v>
      </c>
    </row>
    <row r="552" spans="1:11" s="107" customFormat="1" x14ac:dyDescent="0.3">
      <c r="A552" s="157" t="str">
        <f>B552&amp;C552</f>
        <v>RoudhamGeneral needs</v>
      </c>
      <c r="B552" s="157" t="s">
        <v>592</v>
      </c>
      <c r="C552" s="188" t="s">
        <v>67</v>
      </c>
      <c r="D552" s="157">
        <f t="shared" ref="D552:K552" si="480">SUM(D546:D550)</f>
        <v>0</v>
      </c>
      <c r="E552" s="157">
        <f t="shared" si="480"/>
        <v>0</v>
      </c>
      <c r="F552" s="157">
        <f t="shared" si="480"/>
        <v>0</v>
      </c>
      <c r="G552" s="157">
        <f t="shared" si="480"/>
        <v>2</v>
      </c>
      <c r="H552" s="157">
        <f t="shared" si="480"/>
        <v>0</v>
      </c>
      <c r="I552" s="157">
        <f t="shared" si="480"/>
        <v>0</v>
      </c>
      <c r="J552" s="157">
        <f t="shared" si="480"/>
        <v>0</v>
      </c>
      <c r="K552" s="157">
        <f t="shared" si="480"/>
        <v>2</v>
      </c>
    </row>
    <row r="553" spans="1:11" s="107" customFormat="1" x14ac:dyDescent="0.3">
      <c r="A553" s="157" t="str">
        <f t="shared" si="474"/>
        <v>RoudhamSheltered</v>
      </c>
      <c r="B553" s="157" t="s">
        <v>592</v>
      </c>
      <c r="C553" s="188" t="s">
        <v>46</v>
      </c>
      <c r="D553" s="107">
        <v>0</v>
      </c>
      <c r="E553" s="107">
        <v>0</v>
      </c>
      <c r="F553" s="107">
        <v>0</v>
      </c>
      <c r="G553" s="107">
        <v>0</v>
      </c>
      <c r="H553" s="107">
        <v>0</v>
      </c>
      <c r="I553" s="107">
        <v>0</v>
      </c>
      <c r="J553" s="107">
        <v>0</v>
      </c>
      <c r="K553" s="157">
        <f t="shared" si="476"/>
        <v>0</v>
      </c>
    </row>
    <row r="554" spans="1:11" s="107" customFormat="1" x14ac:dyDescent="0.3">
      <c r="A554" s="157" t="str">
        <f t="shared" si="474"/>
        <v>RoudhamShared ownership</v>
      </c>
      <c r="B554" s="157" t="s">
        <v>592</v>
      </c>
      <c r="C554" s="189" t="s">
        <v>24</v>
      </c>
      <c r="D554" s="107">
        <v>0</v>
      </c>
      <c r="E554" s="107">
        <v>0</v>
      </c>
      <c r="F554" s="107">
        <v>0</v>
      </c>
      <c r="G554" s="107">
        <v>0</v>
      </c>
      <c r="H554" s="107">
        <v>0</v>
      </c>
      <c r="I554" s="107">
        <v>0</v>
      </c>
      <c r="J554" s="107">
        <v>0</v>
      </c>
      <c r="K554" s="157">
        <f t="shared" si="476"/>
        <v>0</v>
      </c>
    </row>
    <row r="555" spans="1:11" s="107" customFormat="1" x14ac:dyDescent="0.3">
      <c r="A555" s="157" t="str">
        <f t="shared" si="474"/>
        <v>RoughamBedsit</v>
      </c>
      <c r="B555" s="157" t="s">
        <v>237</v>
      </c>
      <c r="C555" s="186" t="s">
        <v>70</v>
      </c>
      <c r="D555" s="107">
        <v>0</v>
      </c>
      <c r="E555" s="107">
        <v>0</v>
      </c>
      <c r="F555" s="107">
        <v>0</v>
      </c>
      <c r="G555" s="107">
        <v>0</v>
      </c>
      <c r="H555" s="107">
        <v>0</v>
      </c>
      <c r="I555" s="107">
        <v>0</v>
      </c>
      <c r="J555" s="107">
        <v>0</v>
      </c>
      <c r="K555" s="157">
        <f t="shared" si="476"/>
        <v>0</v>
      </c>
    </row>
    <row r="556" spans="1:11" s="107" customFormat="1" x14ac:dyDescent="0.3">
      <c r="A556" s="157" t="str">
        <f t="shared" si="474"/>
        <v>RoughamBungalow</v>
      </c>
      <c r="B556" s="157" t="s">
        <v>237</v>
      </c>
      <c r="C556" s="187" t="s">
        <v>555</v>
      </c>
      <c r="D556" s="107">
        <v>0</v>
      </c>
      <c r="E556" s="107">
        <v>0</v>
      </c>
      <c r="F556" s="107">
        <v>0</v>
      </c>
      <c r="G556" s="107">
        <v>0</v>
      </c>
      <c r="H556" s="107">
        <v>0</v>
      </c>
      <c r="I556" s="107">
        <v>0</v>
      </c>
      <c r="J556" s="107">
        <v>0</v>
      </c>
      <c r="K556" s="157">
        <f t="shared" si="476"/>
        <v>0</v>
      </c>
    </row>
    <row r="557" spans="1:11" s="107" customFormat="1" x14ac:dyDescent="0.3">
      <c r="A557" s="157" t="str">
        <f t="shared" si="474"/>
        <v>RoughamFlat</v>
      </c>
      <c r="B557" s="157" t="s">
        <v>237</v>
      </c>
      <c r="C557" s="187" t="s">
        <v>33</v>
      </c>
      <c r="D557" s="107">
        <v>0</v>
      </c>
      <c r="E557" s="107">
        <v>0</v>
      </c>
      <c r="F557" s="107">
        <v>0</v>
      </c>
      <c r="G557" s="107">
        <v>0</v>
      </c>
      <c r="H557" s="107">
        <v>0</v>
      </c>
      <c r="I557" s="107">
        <v>0</v>
      </c>
      <c r="J557" s="107">
        <v>0</v>
      </c>
      <c r="K557" s="157">
        <f t="shared" si="476"/>
        <v>0</v>
      </c>
    </row>
    <row r="558" spans="1:11" s="107" customFormat="1" x14ac:dyDescent="0.3">
      <c r="A558" s="157" t="str">
        <f t="shared" si="474"/>
        <v>RoughamHouse</v>
      </c>
      <c r="B558" s="157" t="s">
        <v>237</v>
      </c>
      <c r="C558" s="187" t="s">
        <v>556</v>
      </c>
      <c r="D558" s="107">
        <v>0</v>
      </c>
      <c r="E558" s="107">
        <v>0</v>
      </c>
      <c r="F558" s="107">
        <v>0</v>
      </c>
      <c r="G558" s="107">
        <v>6</v>
      </c>
      <c r="H558" s="107">
        <v>0</v>
      </c>
      <c r="I558" s="107">
        <v>0</v>
      </c>
      <c r="J558" s="107">
        <v>0</v>
      </c>
      <c r="K558" s="157">
        <f t="shared" si="476"/>
        <v>6</v>
      </c>
    </row>
    <row r="559" spans="1:11" s="107" customFormat="1" x14ac:dyDescent="0.3">
      <c r="A559" s="157" t="str">
        <f t="shared" si="474"/>
        <v>RoughamMaisonette</v>
      </c>
      <c r="B559" s="157" t="s">
        <v>237</v>
      </c>
      <c r="C559" s="188" t="s">
        <v>557</v>
      </c>
      <c r="D559" s="107">
        <v>0</v>
      </c>
      <c r="E559" s="107">
        <v>0</v>
      </c>
      <c r="F559" s="107">
        <v>0</v>
      </c>
      <c r="G559" s="107">
        <v>0</v>
      </c>
      <c r="H559" s="107">
        <v>0</v>
      </c>
      <c r="I559" s="107">
        <v>0</v>
      </c>
      <c r="J559" s="107">
        <v>0</v>
      </c>
      <c r="K559" s="157">
        <f t="shared" si="476"/>
        <v>0</v>
      </c>
    </row>
    <row r="560" spans="1:11" s="107" customFormat="1" x14ac:dyDescent="0.3">
      <c r="A560" s="157" t="str">
        <f>B560&amp;C560</f>
        <v>RoughamGeneral needs</v>
      </c>
      <c r="B560" s="157" t="s">
        <v>237</v>
      </c>
      <c r="C560" s="188" t="s">
        <v>67</v>
      </c>
      <c r="D560" s="157">
        <f t="shared" ref="D560:K560" si="481">SUM(D554:D558)</f>
        <v>0</v>
      </c>
      <c r="E560" s="157">
        <f t="shared" si="481"/>
        <v>0</v>
      </c>
      <c r="F560" s="157">
        <f t="shared" si="481"/>
        <v>0</v>
      </c>
      <c r="G560" s="157">
        <f t="shared" si="481"/>
        <v>6</v>
      </c>
      <c r="H560" s="157">
        <f t="shared" si="481"/>
        <v>0</v>
      </c>
      <c r="I560" s="157">
        <f t="shared" si="481"/>
        <v>0</v>
      </c>
      <c r="J560" s="157">
        <f t="shared" si="481"/>
        <v>0</v>
      </c>
      <c r="K560" s="157">
        <f t="shared" si="481"/>
        <v>6</v>
      </c>
    </row>
    <row r="561" spans="1:11" s="107" customFormat="1" x14ac:dyDescent="0.3">
      <c r="A561" s="157" t="str">
        <f t="shared" si="474"/>
        <v>RoughamSheltered</v>
      </c>
      <c r="B561" s="157" t="s">
        <v>237</v>
      </c>
      <c r="C561" s="188" t="s">
        <v>46</v>
      </c>
      <c r="D561" s="107">
        <v>0</v>
      </c>
      <c r="E561" s="107">
        <v>0</v>
      </c>
      <c r="F561" s="107">
        <v>0</v>
      </c>
      <c r="G561" s="107">
        <v>0</v>
      </c>
      <c r="H561" s="107">
        <v>0</v>
      </c>
      <c r="I561" s="107">
        <v>0</v>
      </c>
      <c r="J561" s="107">
        <v>0</v>
      </c>
      <c r="K561" s="157">
        <f t="shared" si="476"/>
        <v>0</v>
      </c>
    </row>
    <row r="562" spans="1:11" s="107" customFormat="1" x14ac:dyDescent="0.3">
      <c r="A562" s="157" t="str">
        <f t="shared" si="474"/>
        <v>RoughamShared ownership</v>
      </c>
      <c r="B562" s="157" t="s">
        <v>237</v>
      </c>
      <c r="C562" s="189" t="s">
        <v>24</v>
      </c>
      <c r="D562" s="107">
        <v>0</v>
      </c>
      <c r="E562" s="107">
        <v>0</v>
      </c>
      <c r="F562" s="107">
        <v>0</v>
      </c>
      <c r="G562" s="107">
        <v>0</v>
      </c>
      <c r="H562" s="107">
        <v>0</v>
      </c>
      <c r="I562" s="107">
        <v>0</v>
      </c>
      <c r="J562" s="107">
        <v>0</v>
      </c>
      <c r="K562" s="157">
        <f t="shared" si="476"/>
        <v>0</v>
      </c>
    </row>
    <row r="563" spans="1:11" s="107" customFormat="1" x14ac:dyDescent="0.3">
      <c r="A563" s="157" t="str">
        <f t="shared" si="474"/>
        <v>Saham ToneyBedsit</v>
      </c>
      <c r="B563" s="157" t="s">
        <v>239</v>
      </c>
      <c r="C563" s="186" t="s">
        <v>70</v>
      </c>
      <c r="D563" s="107">
        <v>0</v>
      </c>
      <c r="E563" s="107">
        <v>0</v>
      </c>
      <c r="F563" s="107">
        <v>0</v>
      </c>
      <c r="G563" s="107">
        <v>0</v>
      </c>
      <c r="H563" s="107">
        <v>0</v>
      </c>
      <c r="I563" s="107">
        <v>0</v>
      </c>
      <c r="J563" s="107">
        <v>0</v>
      </c>
      <c r="K563" s="157">
        <f t="shared" si="476"/>
        <v>0</v>
      </c>
    </row>
    <row r="564" spans="1:11" s="107" customFormat="1" x14ac:dyDescent="0.3">
      <c r="A564" s="157" t="str">
        <f t="shared" si="474"/>
        <v>Saham ToneyBungalow</v>
      </c>
      <c r="B564" s="157" t="s">
        <v>239</v>
      </c>
      <c r="C564" s="187" t="s">
        <v>555</v>
      </c>
      <c r="D564" s="107">
        <v>0</v>
      </c>
      <c r="E564" s="107">
        <v>0</v>
      </c>
      <c r="F564" s="107">
        <v>47</v>
      </c>
      <c r="G564" s="107">
        <v>2</v>
      </c>
      <c r="H564" s="107">
        <v>0</v>
      </c>
      <c r="I564" s="107">
        <v>0</v>
      </c>
      <c r="J564" s="107">
        <v>0</v>
      </c>
      <c r="K564" s="157">
        <f t="shared" si="476"/>
        <v>49</v>
      </c>
    </row>
    <row r="565" spans="1:11" s="107" customFormat="1" x14ac:dyDescent="0.3">
      <c r="A565" s="157" t="str">
        <f t="shared" si="474"/>
        <v>Saham ToneyFlat</v>
      </c>
      <c r="B565" s="157" t="s">
        <v>239</v>
      </c>
      <c r="C565" s="187" t="s">
        <v>33</v>
      </c>
      <c r="D565" s="107">
        <v>0</v>
      </c>
      <c r="E565" s="107">
        <v>0</v>
      </c>
      <c r="F565" s="107">
        <v>0</v>
      </c>
      <c r="G565" s="107">
        <v>0</v>
      </c>
      <c r="H565" s="107">
        <v>0</v>
      </c>
      <c r="I565" s="107">
        <v>0</v>
      </c>
      <c r="J565" s="107">
        <v>0</v>
      </c>
      <c r="K565" s="157">
        <f t="shared" si="476"/>
        <v>0</v>
      </c>
    </row>
    <row r="566" spans="1:11" s="107" customFormat="1" x14ac:dyDescent="0.3">
      <c r="A566" s="157" t="str">
        <f t="shared" si="474"/>
        <v>Saham ToneyHouse</v>
      </c>
      <c r="B566" s="157" t="s">
        <v>239</v>
      </c>
      <c r="C566" s="187" t="s">
        <v>556</v>
      </c>
      <c r="D566" s="107">
        <v>0</v>
      </c>
      <c r="E566" s="107">
        <v>2</v>
      </c>
      <c r="F566" s="107">
        <v>5</v>
      </c>
      <c r="G566" s="107">
        <v>20</v>
      </c>
      <c r="H566" s="107">
        <v>1</v>
      </c>
      <c r="I566" s="107">
        <v>0</v>
      </c>
      <c r="J566" s="107">
        <v>0</v>
      </c>
      <c r="K566" s="157">
        <f t="shared" si="476"/>
        <v>28</v>
      </c>
    </row>
    <row r="567" spans="1:11" s="107" customFormat="1" x14ac:dyDescent="0.3">
      <c r="A567" s="157" t="str">
        <f t="shared" si="474"/>
        <v>Saham ToneyMaisonette</v>
      </c>
      <c r="B567" s="157" t="s">
        <v>239</v>
      </c>
      <c r="C567" s="188" t="s">
        <v>557</v>
      </c>
      <c r="D567" s="107">
        <v>0</v>
      </c>
      <c r="E567" s="107">
        <v>0</v>
      </c>
      <c r="F567" s="107">
        <v>0</v>
      </c>
      <c r="G567" s="107">
        <v>0</v>
      </c>
      <c r="H567" s="107">
        <v>0</v>
      </c>
      <c r="I567" s="107">
        <v>0</v>
      </c>
      <c r="J567" s="107">
        <v>0</v>
      </c>
      <c r="K567" s="157">
        <f t="shared" si="476"/>
        <v>0</v>
      </c>
    </row>
    <row r="568" spans="1:11" s="107" customFormat="1" x14ac:dyDescent="0.3">
      <c r="A568" s="157" t="str">
        <f>B568&amp;C568</f>
        <v>Saham ToneyGeneral needs</v>
      </c>
      <c r="B568" s="157" t="s">
        <v>239</v>
      </c>
      <c r="C568" s="188" t="s">
        <v>67</v>
      </c>
      <c r="D568" s="157">
        <f t="shared" ref="D568:K568" si="482">SUM(D562:D566)</f>
        <v>0</v>
      </c>
      <c r="E568" s="157">
        <f t="shared" si="482"/>
        <v>2</v>
      </c>
      <c r="F568" s="157">
        <f t="shared" si="482"/>
        <v>52</v>
      </c>
      <c r="G568" s="157">
        <f t="shared" si="482"/>
        <v>22</v>
      </c>
      <c r="H568" s="157">
        <f t="shared" si="482"/>
        <v>1</v>
      </c>
      <c r="I568" s="157">
        <f t="shared" si="482"/>
        <v>0</v>
      </c>
      <c r="J568" s="157">
        <f t="shared" si="482"/>
        <v>0</v>
      </c>
      <c r="K568" s="157">
        <f t="shared" si="482"/>
        <v>77</v>
      </c>
    </row>
    <row r="569" spans="1:11" s="107" customFormat="1" x14ac:dyDescent="0.3">
      <c r="A569" s="157" t="str">
        <f t="shared" si="474"/>
        <v>Saham ToneySheltered</v>
      </c>
      <c r="B569" s="157" t="s">
        <v>239</v>
      </c>
      <c r="C569" s="188" t="s">
        <v>46</v>
      </c>
      <c r="D569" s="107">
        <v>0</v>
      </c>
      <c r="E569" s="107">
        <v>0</v>
      </c>
      <c r="F569" s="107">
        <v>0</v>
      </c>
      <c r="G569" s="107">
        <v>0</v>
      </c>
      <c r="H569" s="107">
        <v>0</v>
      </c>
      <c r="I569" s="107">
        <v>0</v>
      </c>
      <c r="J569" s="107">
        <v>0</v>
      </c>
      <c r="K569" s="157">
        <f t="shared" si="476"/>
        <v>0</v>
      </c>
    </row>
    <row r="570" spans="1:11" s="107" customFormat="1" x14ac:dyDescent="0.3">
      <c r="A570" s="157" t="str">
        <f t="shared" si="474"/>
        <v>Saham ToneyShared ownership</v>
      </c>
      <c r="B570" s="157" t="s">
        <v>239</v>
      </c>
      <c r="C570" s="189" t="s">
        <v>24</v>
      </c>
      <c r="D570" s="107">
        <v>0</v>
      </c>
      <c r="E570" s="107">
        <v>0</v>
      </c>
      <c r="F570" s="107">
        <v>0</v>
      </c>
      <c r="G570" s="107">
        <v>0</v>
      </c>
      <c r="H570" s="107">
        <v>0</v>
      </c>
      <c r="I570" s="107">
        <v>0</v>
      </c>
      <c r="J570" s="107">
        <v>0</v>
      </c>
      <c r="K570" s="157">
        <f t="shared" si="476"/>
        <v>0</v>
      </c>
    </row>
    <row r="571" spans="1:11" s="107" customFormat="1" x14ac:dyDescent="0.3">
      <c r="A571" s="157" t="str">
        <f t="shared" si="474"/>
        <v>ScarningBedsit</v>
      </c>
      <c r="B571" s="157" t="s">
        <v>241</v>
      </c>
      <c r="C571" s="186" t="s">
        <v>70</v>
      </c>
      <c r="D571" s="107">
        <v>0</v>
      </c>
      <c r="E571" s="107">
        <v>0</v>
      </c>
      <c r="F571" s="107">
        <v>0</v>
      </c>
      <c r="G571" s="107">
        <v>0</v>
      </c>
      <c r="H571" s="107">
        <v>0</v>
      </c>
      <c r="I571" s="107">
        <v>0</v>
      </c>
      <c r="J571" s="107">
        <v>0</v>
      </c>
      <c r="K571" s="157">
        <f t="shared" si="476"/>
        <v>0</v>
      </c>
    </row>
    <row r="572" spans="1:11" s="107" customFormat="1" x14ac:dyDescent="0.3">
      <c r="A572" s="157" t="str">
        <f t="shared" si="474"/>
        <v>ScarningBungalow</v>
      </c>
      <c r="B572" s="157" t="s">
        <v>241</v>
      </c>
      <c r="C572" s="187" t="s">
        <v>555</v>
      </c>
      <c r="D572" s="107">
        <v>0</v>
      </c>
      <c r="E572" s="107">
        <v>0</v>
      </c>
      <c r="F572" s="107">
        <v>12</v>
      </c>
      <c r="G572" s="107">
        <v>0</v>
      </c>
      <c r="H572" s="107">
        <v>0</v>
      </c>
      <c r="I572" s="107">
        <v>0</v>
      </c>
      <c r="J572" s="107">
        <v>0</v>
      </c>
      <c r="K572" s="157">
        <f t="shared" si="476"/>
        <v>12</v>
      </c>
    </row>
    <row r="573" spans="1:11" s="107" customFormat="1" x14ac:dyDescent="0.3">
      <c r="A573" s="157" t="str">
        <f t="shared" si="474"/>
        <v>ScarningFlat</v>
      </c>
      <c r="B573" s="157" t="s">
        <v>241</v>
      </c>
      <c r="C573" s="187" t="s">
        <v>33</v>
      </c>
      <c r="D573" s="107">
        <v>0</v>
      </c>
      <c r="E573" s="107">
        <v>4</v>
      </c>
      <c r="F573" s="107">
        <v>0</v>
      </c>
      <c r="G573" s="107">
        <v>0</v>
      </c>
      <c r="H573" s="107">
        <v>0</v>
      </c>
      <c r="I573" s="107">
        <v>0</v>
      </c>
      <c r="J573" s="107">
        <v>0</v>
      </c>
      <c r="K573" s="157">
        <f t="shared" si="476"/>
        <v>4</v>
      </c>
    </row>
    <row r="574" spans="1:11" s="107" customFormat="1" x14ac:dyDescent="0.3">
      <c r="A574" s="157" t="str">
        <f t="shared" si="474"/>
        <v>ScarningHouse</v>
      </c>
      <c r="B574" s="157" t="s">
        <v>241</v>
      </c>
      <c r="C574" s="187" t="s">
        <v>556</v>
      </c>
      <c r="D574" s="107">
        <v>0</v>
      </c>
      <c r="E574" s="107">
        <v>0</v>
      </c>
      <c r="F574" s="107">
        <v>24</v>
      </c>
      <c r="G574" s="107">
        <v>41</v>
      </c>
      <c r="H574" s="107">
        <v>0</v>
      </c>
      <c r="I574" s="107">
        <v>0</v>
      </c>
      <c r="J574" s="107">
        <v>0</v>
      </c>
      <c r="K574" s="157">
        <f t="shared" si="476"/>
        <v>65</v>
      </c>
    </row>
    <row r="575" spans="1:11" s="107" customFormat="1" x14ac:dyDescent="0.3">
      <c r="A575" s="157" t="str">
        <f t="shared" si="474"/>
        <v>ScarningMaisonette</v>
      </c>
      <c r="B575" s="157" t="s">
        <v>241</v>
      </c>
      <c r="C575" s="188" t="s">
        <v>557</v>
      </c>
      <c r="D575" s="107">
        <v>0</v>
      </c>
      <c r="E575" s="107">
        <v>0</v>
      </c>
      <c r="F575" s="107">
        <v>0</v>
      </c>
      <c r="G575" s="107">
        <v>0</v>
      </c>
      <c r="H575" s="107">
        <v>0</v>
      </c>
      <c r="I575" s="107">
        <v>0</v>
      </c>
      <c r="J575" s="107">
        <v>0</v>
      </c>
      <c r="K575" s="157">
        <f t="shared" si="476"/>
        <v>0</v>
      </c>
    </row>
    <row r="576" spans="1:11" s="107" customFormat="1" x14ac:dyDescent="0.3">
      <c r="A576" s="157" t="str">
        <f>B576&amp;C576</f>
        <v>ScarningGeneral needs</v>
      </c>
      <c r="B576" s="157" t="s">
        <v>241</v>
      </c>
      <c r="C576" s="188" t="s">
        <v>67</v>
      </c>
      <c r="D576" s="157">
        <f t="shared" ref="D576:K576" si="483">SUM(D570:D574)</f>
        <v>0</v>
      </c>
      <c r="E576" s="157">
        <f t="shared" si="483"/>
        <v>4</v>
      </c>
      <c r="F576" s="157">
        <f t="shared" si="483"/>
        <v>36</v>
      </c>
      <c r="G576" s="157">
        <f t="shared" si="483"/>
        <v>41</v>
      </c>
      <c r="H576" s="157">
        <f t="shared" si="483"/>
        <v>0</v>
      </c>
      <c r="I576" s="157">
        <f t="shared" si="483"/>
        <v>0</v>
      </c>
      <c r="J576" s="157">
        <f t="shared" si="483"/>
        <v>0</v>
      </c>
      <c r="K576" s="157">
        <f t="shared" si="483"/>
        <v>81</v>
      </c>
    </row>
    <row r="577" spans="1:11" s="107" customFormat="1" x14ac:dyDescent="0.3">
      <c r="A577" s="157" t="str">
        <f t="shared" si="474"/>
        <v>ScarningSheltered</v>
      </c>
      <c r="B577" s="157" t="s">
        <v>241</v>
      </c>
      <c r="C577" s="188" t="s">
        <v>46</v>
      </c>
      <c r="D577" s="107">
        <v>0</v>
      </c>
      <c r="E577" s="107">
        <v>0</v>
      </c>
      <c r="F577" s="107">
        <v>0</v>
      </c>
      <c r="G577" s="107">
        <v>0</v>
      </c>
      <c r="H577" s="107">
        <v>0</v>
      </c>
      <c r="I577" s="107">
        <v>0</v>
      </c>
      <c r="J577" s="107">
        <v>0</v>
      </c>
      <c r="K577" s="157">
        <f t="shared" si="476"/>
        <v>0</v>
      </c>
    </row>
    <row r="578" spans="1:11" s="107" customFormat="1" x14ac:dyDescent="0.3">
      <c r="A578" s="157" t="str">
        <f t="shared" si="474"/>
        <v>ScarningShared ownership</v>
      </c>
      <c r="B578" s="157" t="s">
        <v>241</v>
      </c>
      <c r="C578" s="189" t="s">
        <v>24</v>
      </c>
      <c r="D578" s="107">
        <v>0</v>
      </c>
      <c r="E578" s="107">
        <v>0</v>
      </c>
      <c r="F578" s="107">
        <v>2</v>
      </c>
      <c r="G578" s="107">
        <v>0</v>
      </c>
      <c r="H578" s="107">
        <v>0</v>
      </c>
      <c r="I578" s="107">
        <v>0</v>
      </c>
      <c r="J578" s="107">
        <v>0</v>
      </c>
      <c r="K578" s="157">
        <f t="shared" si="476"/>
        <v>2</v>
      </c>
    </row>
    <row r="579" spans="1:11" s="107" customFormat="1" x14ac:dyDescent="0.3">
      <c r="A579" s="157" t="str">
        <f t="shared" si="474"/>
        <v>ScoultonBedsit</v>
      </c>
      <c r="B579" s="157" t="s">
        <v>243</v>
      </c>
      <c r="C579" s="186" t="s">
        <v>70</v>
      </c>
      <c r="D579" s="107">
        <v>0</v>
      </c>
      <c r="E579" s="107">
        <v>0</v>
      </c>
      <c r="F579" s="107">
        <v>0</v>
      </c>
      <c r="G579" s="107">
        <v>0</v>
      </c>
      <c r="H579" s="107">
        <v>0</v>
      </c>
      <c r="I579" s="107">
        <v>0</v>
      </c>
      <c r="J579" s="107">
        <v>0</v>
      </c>
      <c r="K579" s="157">
        <f t="shared" si="476"/>
        <v>0</v>
      </c>
    </row>
    <row r="580" spans="1:11" s="107" customFormat="1" x14ac:dyDescent="0.3">
      <c r="A580" s="157" t="str">
        <f t="shared" si="474"/>
        <v>ScoultonBungalow</v>
      </c>
      <c r="B580" s="157" t="s">
        <v>243</v>
      </c>
      <c r="C580" s="187" t="s">
        <v>555</v>
      </c>
      <c r="D580" s="107">
        <v>0</v>
      </c>
      <c r="E580" s="107">
        <v>0</v>
      </c>
      <c r="F580" s="107">
        <v>3</v>
      </c>
      <c r="G580" s="107">
        <v>0</v>
      </c>
      <c r="H580" s="107">
        <v>0</v>
      </c>
      <c r="I580" s="107">
        <v>0</v>
      </c>
      <c r="J580" s="107">
        <v>0</v>
      </c>
      <c r="K580" s="157">
        <f t="shared" si="476"/>
        <v>3</v>
      </c>
    </row>
    <row r="581" spans="1:11" s="107" customFormat="1" x14ac:dyDescent="0.3">
      <c r="A581" s="157" t="str">
        <f t="shared" si="474"/>
        <v>ScoultonFlat</v>
      </c>
      <c r="B581" s="157" t="s">
        <v>243</v>
      </c>
      <c r="C581" s="187" t="s">
        <v>33</v>
      </c>
      <c r="D581" s="107">
        <v>0</v>
      </c>
      <c r="E581" s="107">
        <v>0</v>
      </c>
      <c r="F581" s="107">
        <v>0</v>
      </c>
      <c r="G581" s="107">
        <v>0</v>
      </c>
      <c r="H581" s="107">
        <v>0</v>
      </c>
      <c r="I581" s="107">
        <v>0</v>
      </c>
      <c r="J581" s="107">
        <v>0</v>
      </c>
      <c r="K581" s="157">
        <f t="shared" si="476"/>
        <v>0</v>
      </c>
    </row>
    <row r="582" spans="1:11" s="107" customFormat="1" x14ac:dyDescent="0.3">
      <c r="A582" s="157" t="str">
        <f t="shared" si="474"/>
        <v>ScoultonHouse</v>
      </c>
      <c r="B582" s="157" t="s">
        <v>243</v>
      </c>
      <c r="C582" s="187" t="s">
        <v>556</v>
      </c>
      <c r="D582" s="107">
        <v>0</v>
      </c>
      <c r="E582" s="107">
        <v>0</v>
      </c>
      <c r="F582" s="107">
        <v>0</v>
      </c>
      <c r="G582" s="107">
        <v>11</v>
      </c>
      <c r="H582" s="107">
        <v>0</v>
      </c>
      <c r="I582" s="107">
        <v>0</v>
      </c>
      <c r="J582" s="107">
        <v>0</v>
      </c>
      <c r="K582" s="157">
        <f t="shared" si="476"/>
        <v>11</v>
      </c>
    </row>
    <row r="583" spans="1:11" s="107" customFormat="1" x14ac:dyDescent="0.3">
      <c r="A583" s="157" t="str">
        <f t="shared" si="474"/>
        <v>ScoultonMaisonette</v>
      </c>
      <c r="B583" s="157" t="s">
        <v>243</v>
      </c>
      <c r="C583" s="188" t="s">
        <v>557</v>
      </c>
      <c r="D583" s="107">
        <v>0</v>
      </c>
      <c r="E583" s="107">
        <v>0</v>
      </c>
      <c r="F583" s="107">
        <v>0</v>
      </c>
      <c r="G583" s="107">
        <v>0</v>
      </c>
      <c r="H583" s="107">
        <v>0</v>
      </c>
      <c r="I583" s="107">
        <v>0</v>
      </c>
      <c r="J583" s="107">
        <v>0</v>
      </c>
      <c r="K583" s="157">
        <f t="shared" si="476"/>
        <v>0</v>
      </c>
    </row>
    <row r="584" spans="1:11" s="107" customFormat="1" x14ac:dyDescent="0.3">
      <c r="A584" s="157" t="str">
        <f>B584&amp;C584</f>
        <v>ScoultonGeneral needs</v>
      </c>
      <c r="B584" s="157" t="s">
        <v>243</v>
      </c>
      <c r="C584" s="188" t="s">
        <v>67</v>
      </c>
      <c r="D584" s="157">
        <f t="shared" ref="D584:K584" si="484">SUM(D578:D582)</f>
        <v>0</v>
      </c>
      <c r="E584" s="157">
        <f t="shared" si="484"/>
        <v>0</v>
      </c>
      <c r="F584" s="157">
        <f t="shared" si="484"/>
        <v>5</v>
      </c>
      <c r="G584" s="157">
        <f t="shared" si="484"/>
        <v>11</v>
      </c>
      <c r="H584" s="157">
        <f t="shared" si="484"/>
        <v>0</v>
      </c>
      <c r="I584" s="157">
        <f t="shared" si="484"/>
        <v>0</v>
      </c>
      <c r="J584" s="157">
        <f t="shared" si="484"/>
        <v>0</v>
      </c>
      <c r="K584" s="157">
        <f t="shared" si="484"/>
        <v>16</v>
      </c>
    </row>
    <row r="585" spans="1:11" s="107" customFormat="1" x14ac:dyDescent="0.3">
      <c r="A585" s="157" t="str">
        <f t="shared" si="474"/>
        <v>ScoultonSheltered</v>
      </c>
      <c r="B585" s="157" t="s">
        <v>243</v>
      </c>
      <c r="C585" s="188" t="s">
        <v>46</v>
      </c>
      <c r="D585" s="107">
        <v>0</v>
      </c>
      <c r="E585" s="107">
        <v>0</v>
      </c>
      <c r="F585" s="107">
        <v>0</v>
      </c>
      <c r="G585" s="107">
        <v>0</v>
      </c>
      <c r="H585" s="107">
        <v>0</v>
      </c>
      <c r="I585" s="107">
        <v>0</v>
      </c>
      <c r="J585" s="107">
        <v>0</v>
      </c>
      <c r="K585" s="157">
        <f t="shared" si="476"/>
        <v>0</v>
      </c>
    </row>
    <row r="586" spans="1:11" s="107" customFormat="1" x14ac:dyDescent="0.3">
      <c r="A586" s="157" t="str">
        <f t="shared" si="474"/>
        <v>ScoultonShared ownership</v>
      </c>
      <c r="B586" s="157" t="s">
        <v>243</v>
      </c>
      <c r="C586" s="189" t="s">
        <v>24</v>
      </c>
      <c r="D586" s="107">
        <v>0</v>
      </c>
      <c r="E586" s="107">
        <v>0</v>
      </c>
      <c r="F586" s="107">
        <v>0</v>
      </c>
      <c r="G586" s="107">
        <v>0</v>
      </c>
      <c r="H586" s="107">
        <v>0</v>
      </c>
      <c r="I586" s="107">
        <v>0</v>
      </c>
      <c r="J586" s="107">
        <v>0</v>
      </c>
      <c r="K586" s="157">
        <f t="shared" si="476"/>
        <v>0</v>
      </c>
    </row>
    <row r="587" spans="1:11" s="107" customFormat="1" x14ac:dyDescent="0.3">
      <c r="A587" s="157" t="str">
        <f t="shared" si="474"/>
        <v>ShipdhamBedsit</v>
      </c>
      <c r="B587" s="157" t="s">
        <v>245</v>
      </c>
      <c r="C587" s="186" t="s">
        <v>70</v>
      </c>
      <c r="D587" s="107">
        <v>1</v>
      </c>
      <c r="E587" s="107">
        <v>0</v>
      </c>
      <c r="F587" s="107">
        <v>0</v>
      </c>
      <c r="G587" s="107">
        <v>0</v>
      </c>
      <c r="H587" s="107">
        <v>0</v>
      </c>
      <c r="I587" s="107">
        <v>0</v>
      </c>
      <c r="J587" s="107">
        <v>0</v>
      </c>
      <c r="K587" s="157">
        <f t="shared" si="476"/>
        <v>1</v>
      </c>
    </row>
    <row r="588" spans="1:11" s="107" customFormat="1" x14ac:dyDescent="0.3">
      <c r="A588" s="157" t="str">
        <f t="shared" ref="A588:A660" si="485">B588&amp;C588</f>
        <v>ShipdhamBungalow</v>
      </c>
      <c r="B588" s="157" t="s">
        <v>245</v>
      </c>
      <c r="C588" s="187" t="s">
        <v>555</v>
      </c>
      <c r="D588" s="107">
        <v>0</v>
      </c>
      <c r="E588" s="107">
        <v>12</v>
      </c>
      <c r="F588" s="107">
        <v>49</v>
      </c>
      <c r="G588" s="107">
        <v>0</v>
      </c>
      <c r="H588" s="107">
        <v>0</v>
      </c>
      <c r="I588" s="107">
        <v>0</v>
      </c>
      <c r="J588" s="107">
        <v>0</v>
      </c>
      <c r="K588" s="157">
        <f t="shared" si="476"/>
        <v>61</v>
      </c>
    </row>
    <row r="589" spans="1:11" s="107" customFormat="1" x14ac:dyDescent="0.3">
      <c r="A589" s="157" t="str">
        <f t="shared" si="485"/>
        <v>ShipdhamFlat</v>
      </c>
      <c r="B589" s="157" t="s">
        <v>245</v>
      </c>
      <c r="C589" s="187" t="s">
        <v>33</v>
      </c>
      <c r="D589" s="107">
        <v>0</v>
      </c>
      <c r="E589" s="107">
        <v>8</v>
      </c>
      <c r="F589" s="107">
        <v>0</v>
      </c>
      <c r="G589" s="107">
        <v>0</v>
      </c>
      <c r="H589" s="107">
        <v>0</v>
      </c>
      <c r="I589" s="107">
        <v>0</v>
      </c>
      <c r="J589" s="107">
        <v>0</v>
      </c>
      <c r="K589" s="157">
        <f t="shared" si="476"/>
        <v>8</v>
      </c>
    </row>
    <row r="590" spans="1:11" s="107" customFormat="1" x14ac:dyDescent="0.3">
      <c r="A590" s="157" t="str">
        <f t="shared" si="485"/>
        <v>ShipdhamHouse</v>
      </c>
      <c r="B590" s="157" t="s">
        <v>245</v>
      </c>
      <c r="C590" s="187" t="s">
        <v>556</v>
      </c>
      <c r="D590" s="107">
        <v>0</v>
      </c>
      <c r="E590" s="107">
        <v>0</v>
      </c>
      <c r="F590" s="107">
        <v>7</v>
      </c>
      <c r="G590" s="107">
        <v>41</v>
      </c>
      <c r="H590" s="107">
        <v>1</v>
      </c>
      <c r="I590" s="107">
        <v>0</v>
      </c>
      <c r="J590" s="107">
        <v>0</v>
      </c>
      <c r="K590" s="157">
        <f t="shared" si="476"/>
        <v>49</v>
      </c>
    </row>
    <row r="591" spans="1:11" s="107" customFormat="1" x14ac:dyDescent="0.3">
      <c r="A591" s="157" t="str">
        <f t="shared" si="485"/>
        <v>ShipdhamMaisonette</v>
      </c>
      <c r="B591" s="157" t="s">
        <v>245</v>
      </c>
      <c r="C591" s="188" t="s">
        <v>557</v>
      </c>
      <c r="D591" s="107">
        <v>0</v>
      </c>
      <c r="E591" s="107">
        <v>0</v>
      </c>
      <c r="F591" s="107">
        <v>0</v>
      </c>
      <c r="G591" s="107">
        <v>0</v>
      </c>
      <c r="H591" s="107">
        <v>0</v>
      </c>
      <c r="I591" s="107">
        <v>0</v>
      </c>
      <c r="J591" s="107">
        <v>0</v>
      </c>
      <c r="K591" s="157">
        <f t="shared" si="476"/>
        <v>0</v>
      </c>
    </row>
    <row r="592" spans="1:11" s="107" customFormat="1" x14ac:dyDescent="0.3">
      <c r="A592" s="157" t="str">
        <f>B592&amp;C592</f>
        <v>ShipdhamGeneral needs</v>
      </c>
      <c r="B592" s="157" t="s">
        <v>245</v>
      </c>
      <c r="C592" s="188" t="s">
        <v>67</v>
      </c>
      <c r="D592" s="157">
        <f t="shared" ref="D592:K592" si="486">SUM(D586:D590)</f>
        <v>1</v>
      </c>
      <c r="E592" s="157">
        <f t="shared" si="486"/>
        <v>20</v>
      </c>
      <c r="F592" s="157">
        <f t="shared" si="486"/>
        <v>56</v>
      </c>
      <c r="G592" s="157">
        <f t="shared" si="486"/>
        <v>41</v>
      </c>
      <c r="H592" s="157">
        <f t="shared" si="486"/>
        <v>1</v>
      </c>
      <c r="I592" s="157">
        <f t="shared" si="486"/>
        <v>0</v>
      </c>
      <c r="J592" s="157">
        <f t="shared" si="486"/>
        <v>0</v>
      </c>
      <c r="K592" s="157">
        <f t="shared" si="486"/>
        <v>119</v>
      </c>
    </row>
    <row r="593" spans="1:11" s="107" customFormat="1" x14ac:dyDescent="0.3">
      <c r="A593" s="157" t="str">
        <f t="shared" si="485"/>
        <v>ShipdhamSheltered</v>
      </c>
      <c r="B593" s="157" t="s">
        <v>245</v>
      </c>
      <c r="C593" s="188" t="s">
        <v>46</v>
      </c>
      <c r="D593" s="107">
        <v>0</v>
      </c>
      <c r="E593" s="107">
        <v>0</v>
      </c>
      <c r="F593" s="107">
        <v>0</v>
      </c>
      <c r="G593" s="107">
        <v>0</v>
      </c>
      <c r="H593" s="107">
        <v>0</v>
      </c>
      <c r="I593" s="107">
        <v>0</v>
      </c>
      <c r="J593" s="107">
        <v>0</v>
      </c>
      <c r="K593" s="157">
        <f t="shared" si="476"/>
        <v>0</v>
      </c>
    </row>
    <row r="594" spans="1:11" s="107" customFormat="1" x14ac:dyDescent="0.3">
      <c r="A594" s="157" t="str">
        <f t="shared" si="485"/>
        <v>ShipdhamShared ownership</v>
      </c>
      <c r="B594" s="157" t="s">
        <v>245</v>
      </c>
      <c r="C594" s="189" t="s">
        <v>24</v>
      </c>
      <c r="D594" s="107">
        <v>0</v>
      </c>
      <c r="E594" s="107">
        <v>0</v>
      </c>
      <c r="F594" s="107">
        <v>0</v>
      </c>
      <c r="G594" s="107">
        <v>0</v>
      </c>
      <c r="H594" s="107">
        <v>0</v>
      </c>
      <c r="I594" s="107">
        <v>0</v>
      </c>
      <c r="J594" s="107">
        <v>0</v>
      </c>
      <c r="K594" s="157">
        <f t="shared" si="476"/>
        <v>0</v>
      </c>
    </row>
    <row r="595" spans="1:11" s="107" customFormat="1" x14ac:dyDescent="0.3">
      <c r="A595" s="157" t="str">
        <f t="shared" si="485"/>
        <v>ShrophamBedsit</v>
      </c>
      <c r="B595" s="157" t="s">
        <v>247</v>
      </c>
      <c r="C595" s="186" t="s">
        <v>70</v>
      </c>
      <c r="D595" s="107">
        <v>0</v>
      </c>
      <c r="E595" s="107">
        <v>0</v>
      </c>
      <c r="F595" s="107">
        <v>0</v>
      </c>
      <c r="G595" s="107">
        <v>0</v>
      </c>
      <c r="H595" s="107">
        <v>0</v>
      </c>
      <c r="I595" s="107">
        <v>0</v>
      </c>
      <c r="J595" s="107">
        <v>0</v>
      </c>
      <c r="K595" s="157">
        <f t="shared" si="476"/>
        <v>0</v>
      </c>
    </row>
    <row r="596" spans="1:11" s="107" customFormat="1" x14ac:dyDescent="0.3">
      <c r="A596" s="157" t="str">
        <f t="shared" si="485"/>
        <v>ShrophamBungalow</v>
      </c>
      <c r="B596" s="157" t="s">
        <v>247</v>
      </c>
      <c r="C596" s="187" t="s">
        <v>555</v>
      </c>
      <c r="D596" s="107">
        <v>0</v>
      </c>
      <c r="E596" s="107">
        <v>0</v>
      </c>
      <c r="F596" s="107">
        <v>20</v>
      </c>
      <c r="G596" s="107">
        <v>0</v>
      </c>
      <c r="H596" s="107">
        <v>0</v>
      </c>
      <c r="I596" s="107">
        <v>0</v>
      </c>
      <c r="J596" s="107">
        <v>0</v>
      </c>
      <c r="K596" s="157">
        <f t="shared" si="476"/>
        <v>20</v>
      </c>
    </row>
    <row r="597" spans="1:11" s="107" customFormat="1" x14ac:dyDescent="0.3">
      <c r="A597" s="157" t="str">
        <f t="shared" si="485"/>
        <v>ShrophamFlat</v>
      </c>
      <c r="B597" s="157" t="s">
        <v>247</v>
      </c>
      <c r="C597" s="187" t="s">
        <v>33</v>
      </c>
      <c r="D597" s="107">
        <v>0</v>
      </c>
      <c r="E597" s="107">
        <v>0</v>
      </c>
      <c r="F597" s="107">
        <v>0</v>
      </c>
      <c r="G597" s="107">
        <v>0</v>
      </c>
      <c r="H597" s="107">
        <v>0</v>
      </c>
      <c r="I597" s="107">
        <v>0</v>
      </c>
      <c r="J597" s="107">
        <v>0</v>
      </c>
      <c r="K597" s="157">
        <f t="shared" si="476"/>
        <v>0</v>
      </c>
    </row>
    <row r="598" spans="1:11" s="107" customFormat="1" x14ac:dyDescent="0.3">
      <c r="A598" s="157" t="str">
        <f t="shared" si="485"/>
        <v>ShrophamHouse</v>
      </c>
      <c r="B598" s="157" t="s">
        <v>247</v>
      </c>
      <c r="C598" s="187" t="s">
        <v>556</v>
      </c>
      <c r="D598" s="107">
        <v>0</v>
      </c>
      <c r="E598" s="107">
        <v>0</v>
      </c>
      <c r="F598" s="107">
        <v>2</v>
      </c>
      <c r="G598" s="107">
        <v>10</v>
      </c>
      <c r="H598" s="107">
        <v>0</v>
      </c>
      <c r="I598" s="107">
        <v>0</v>
      </c>
      <c r="J598" s="107">
        <v>0</v>
      </c>
      <c r="K598" s="157">
        <f t="shared" si="476"/>
        <v>12</v>
      </c>
    </row>
    <row r="599" spans="1:11" s="107" customFormat="1" x14ac:dyDescent="0.3">
      <c r="A599" s="157" t="str">
        <f t="shared" si="485"/>
        <v>ShrophamMaisonette</v>
      </c>
      <c r="B599" s="157" t="s">
        <v>247</v>
      </c>
      <c r="C599" s="188" t="s">
        <v>557</v>
      </c>
      <c r="D599" s="107">
        <v>0</v>
      </c>
      <c r="E599" s="107">
        <v>0</v>
      </c>
      <c r="F599" s="107">
        <v>0</v>
      </c>
      <c r="G599" s="107">
        <v>0</v>
      </c>
      <c r="H599" s="107">
        <v>0</v>
      </c>
      <c r="I599" s="107">
        <v>0</v>
      </c>
      <c r="J599" s="107">
        <v>0</v>
      </c>
      <c r="K599" s="157">
        <f t="shared" si="476"/>
        <v>0</v>
      </c>
    </row>
    <row r="600" spans="1:11" s="107" customFormat="1" x14ac:dyDescent="0.3">
      <c r="A600" s="157" t="str">
        <f>B600&amp;C600</f>
        <v>ShrophamGeneral needs</v>
      </c>
      <c r="B600" s="157" t="s">
        <v>247</v>
      </c>
      <c r="C600" s="188" t="s">
        <v>67</v>
      </c>
      <c r="D600" s="157">
        <f t="shared" ref="D600:K600" si="487">SUM(D594:D598)</f>
        <v>0</v>
      </c>
      <c r="E600" s="157">
        <f t="shared" si="487"/>
        <v>0</v>
      </c>
      <c r="F600" s="157">
        <f t="shared" si="487"/>
        <v>22</v>
      </c>
      <c r="G600" s="157">
        <f t="shared" si="487"/>
        <v>10</v>
      </c>
      <c r="H600" s="157">
        <f t="shared" si="487"/>
        <v>0</v>
      </c>
      <c r="I600" s="157">
        <f t="shared" si="487"/>
        <v>0</v>
      </c>
      <c r="J600" s="157">
        <f t="shared" si="487"/>
        <v>0</v>
      </c>
      <c r="K600" s="157">
        <f t="shared" si="487"/>
        <v>32</v>
      </c>
    </row>
    <row r="601" spans="1:11" s="107" customFormat="1" x14ac:dyDescent="0.3">
      <c r="A601" s="157" t="str">
        <f t="shared" si="485"/>
        <v>ShrophamSheltered</v>
      </c>
      <c r="B601" s="157" t="s">
        <v>247</v>
      </c>
      <c r="C601" s="188" t="s">
        <v>46</v>
      </c>
      <c r="D601" s="107">
        <v>0</v>
      </c>
      <c r="E601" s="107">
        <v>0</v>
      </c>
      <c r="F601" s="107">
        <v>0</v>
      </c>
      <c r="G601" s="107">
        <v>0</v>
      </c>
      <c r="H601" s="107">
        <v>0</v>
      </c>
      <c r="I601" s="107">
        <v>0</v>
      </c>
      <c r="J601" s="107">
        <v>0</v>
      </c>
      <c r="K601" s="157">
        <f t="shared" si="476"/>
        <v>0</v>
      </c>
    </row>
    <row r="602" spans="1:11" s="107" customFormat="1" x14ac:dyDescent="0.3">
      <c r="A602" s="157" t="str">
        <f t="shared" si="485"/>
        <v>ShrophamShared ownership</v>
      </c>
      <c r="B602" s="157" t="s">
        <v>247</v>
      </c>
      <c r="C602" s="189" t="s">
        <v>24</v>
      </c>
      <c r="D602" s="107">
        <v>0</v>
      </c>
      <c r="E602" s="107">
        <v>0</v>
      </c>
      <c r="F602" s="107">
        <v>0</v>
      </c>
      <c r="G602" s="107">
        <v>0</v>
      </c>
      <c r="H602" s="107">
        <v>0</v>
      </c>
      <c r="I602" s="107">
        <v>0</v>
      </c>
      <c r="J602" s="107">
        <v>0</v>
      </c>
      <c r="K602" s="157">
        <f t="shared" si="476"/>
        <v>0</v>
      </c>
    </row>
    <row r="603" spans="1:11" s="107" customFormat="1" x14ac:dyDescent="0.3">
      <c r="A603" s="157" t="str">
        <f t="shared" si="485"/>
        <v>SnettertonBedsit</v>
      </c>
      <c r="B603" s="157" t="s">
        <v>249</v>
      </c>
      <c r="C603" s="186" t="s">
        <v>70</v>
      </c>
      <c r="D603" s="107">
        <v>0</v>
      </c>
      <c r="E603" s="107">
        <v>0</v>
      </c>
      <c r="F603" s="107">
        <v>0</v>
      </c>
      <c r="G603" s="107">
        <v>0</v>
      </c>
      <c r="H603" s="107">
        <v>0</v>
      </c>
      <c r="I603" s="107">
        <v>0</v>
      </c>
      <c r="J603" s="107">
        <v>0</v>
      </c>
      <c r="K603" s="157">
        <f t="shared" si="476"/>
        <v>0</v>
      </c>
    </row>
    <row r="604" spans="1:11" s="107" customFormat="1" x14ac:dyDescent="0.3">
      <c r="A604" s="157" t="str">
        <f t="shared" si="485"/>
        <v>SnettertonBungalow</v>
      </c>
      <c r="B604" s="157" t="s">
        <v>249</v>
      </c>
      <c r="C604" s="187" t="s">
        <v>555</v>
      </c>
      <c r="D604" s="107">
        <v>0</v>
      </c>
      <c r="E604" s="107">
        <v>0</v>
      </c>
      <c r="F604" s="107">
        <v>0</v>
      </c>
      <c r="G604" s="107">
        <v>0</v>
      </c>
      <c r="H604" s="107">
        <v>0</v>
      </c>
      <c r="I604" s="107">
        <v>0</v>
      </c>
      <c r="J604" s="107">
        <v>0</v>
      </c>
      <c r="K604" s="157">
        <f t="shared" si="476"/>
        <v>0</v>
      </c>
    </row>
    <row r="605" spans="1:11" s="107" customFormat="1" x14ac:dyDescent="0.3">
      <c r="A605" s="157" t="str">
        <f t="shared" si="485"/>
        <v>SnettertonFlat</v>
      </c>
      <c r="B605" s="157" t="s">
        <v>249</v>
      </c>
      <c r="C605" s="187" t="s">
        <v>33</v>
      </c>
      <c r="D605" s="107">
        <v>0</v>
      </c>
      <c r="E605" s="107">
        <v>0</v>
      </c>
      <c r="F605" s="107">
        <v>0</v>
      </c>
      <c r="G605" s="107">
        <v>0</v>
      </c>
      <c r="H605" s="107">
        <v>0</v>
      </c>
      <c r="I605" s="107">
        <v>0</v>
      </c>
      <c r="J605" s="107">
        <v>0</v>
      </c>
      <c r="K605" s="157">
        <f t="shared" si="476"/>
        <v>0</v>
      </c>
    </row>
    <row r="606" spans="1:11" s="107" customFormat="1" x14ac:dyDescent="0.3">
      <c r="A606" s="157" t="str">
        <f t="shared" si="485"/>
        <v>SnettertonHouse</v>
      </c>
      <c r="B606" s="157" t="s">
        <v>249</v>
      </c>
      <c r="C606" s="187" t="s">
        <v>556</v>
      </c>
      <c r="D606" s="107">
        <v>0</v>
      </c>
      <c r="E606" s="107">
        <v>2</v>
      </c>
      <c r="F606" s="107">
        <v>7</v>
      </c>
      <c r="G606" s="107">
        <v>0</v>
      </c>
      <c r="H606" s="107">
        <v>0</v>
      </c>
      <c r="I606" s="107">
        <v>0</v>
      </c>
      <c r="J606" s="107">
        <v>0</v>
      </c>
      <c r="K606" s="157">
        <f t="shared" ref="K606:K678" si="488">SUM(D606:J606)</f>
        <v>9</v>
      </c>
    </row>
    <row r="607" spans="1:11" s="107" customFormat="1" x14ac:dyDescent="0.3">
      <c r="A607" s="157" t="str">
        <f t="shared" si="485"/>
        <v>SnettertonMaisonette</v>
      </c>
      <c r="B607" s="157" t="s">
        <v>249</v>
      </c>
      <c r="C607" s="188" t="s">
        <v>557</v>
      </c>
      <c r="D607" s="107">
        <v>0</v>
      </c>
      <c r="E607" s="107">
        <v>0</v>
      </c>
      <c r="F607" s="107">
        <v>0</v>
      </c>
      <c r="G607" s="107">
        <v>0</v>
      </c>
      <c r="H607" s="107">
        <v>0</v>
      </c>
      <c r="I607" s="107">
        <v>0</v>
      </c>
      <c r="J607" s="107">
        <v>0</v>
      </c>
      <c r="K607" s="157">
        <f t="shared" si="488"/>
        <v>0</v>
      </c>
    </row>
    <row r="608" spans="1:11" s="107" customFormat="1" x14ac:dyDescent="0.3">
      <c r="A608" s="157" t="str">
        <f>B608&amp;C608</f>
        <v>SnettertonGeneral needs</v>
      </c>
      <c r="B608" s="157" t="s">
        <v>249</v>
      </c>
      <c r="C608" s="188" t="s">
        <v>67</v>
      </c>
      <c r="D608" s="157">
        <f t="shared" ref="D608:K608" si="489">SUM(D602:D606)</f>
        <v>0</v>
      </c>
      <c r="E608" s="157">
        <f t="shared" si="489"/>
        <v>2</v>
      </c>
      <c r="F608" s="157">
        <f t="shared" si="489"/>
        <v>7</v>
      </c>
      <c r="G608" s="157">
        <f t="shared" si="489"/>
        <v>0</v>
      </c>
      <c r="H608" s="157">
        <f t="shared" si="489"/>
        <v>0</v>
      </c>
      <c r="I608" s="157">
        <f t="shared" si="489"/>
        <v>0</v>
      </c>
      <c r="J608" s="157">
        <f t="shared" si="489"/>
        <v>0</v>
      </c>
      <c r="K608" s="157">
        <f t="shared" si="489"/>
        <v>9</v>
      </c>
    </row>
    <row r="609" spans="1:11" s="107" customFormat="1" x14ac:dyDescent="0.3">
      <c r="A609" s="157" t="str">
        <f t="shared" si="485"/>
        <v>SnettertonSheltered</v>
      </c>
      <c r="B609" s="157" t="s">
        <v>249</v>
      </c>
      <c r="C609" s="188" t="s">
        <v>46</v>
      </c>
      <c r="D609" s="107">
        <v>0</v>
      </c>
      <c r="E609" s="107">
        <v>0</v>
      </c>
      <c r="F609" s="107">
        <v>0</v>
      </c>
      <c r="G609" s="107">
        <v>0</v>
      </c>
      <c r="H609" s="107">
        <v>0</v>
      </c>
      <c r="I609" s="107">
        <v>0</v>
      </c>
      <c r="J609" s="107">
        <v>0</v>
      </c>
      <c r="K609" s="157">
        <f t="shared" si="488"/>
        <v>0</v>
      </c>
    </row>
    <row r="610" spans="1:11" s="107" customFormat="1" x14ac:dyDescent="0.3">
      <c r="A610" s="157" t="str">
        <f t="shared" si="485"/>
        <v>SnettertonShared ownership</v>
      </c>
      <c r="B610" s="157" t="s">
        <v>249</v>
      </c>
      <c r="C610" s="189" t="s">
        <v>24</v>
      </c>
      <c r="D610" s="107">
        <v>0</v>
      </c>
      <c r="E610" s="107">
        <v>0</v>
      </c>
      <c r="F610" s="107">
        <v>0</v>
      </c>
      <c r="G610" s="107">
        <v>0</v>
      </c>
      <c r="H610" s="107">
        <v>0</v>
      </c>
      <c r="I610" s="107">
        <v>0</v>
      </c>
      <c r="J610" s="107">
        <v>0</v>
      </c>
      <c r="K610" s="157">
        <f t="shared" si="488"/>
        <v>0</v>
      </c>
    </row>
    <row r="611" spans="1:11" s="107" customFormat="1" x14ac:dyDescent="0.3">
      <c r="A611" s="157" t="str">
        <f t="shared" si="485"/>
        <v>South LophamBedsit</v>
      </c>
      <c r="B611" s="157" t="s">
        <v>253</v>
      </c>
      <c r="C611" s="186" t="s">
        <v>70</v>
      </c>
      <c r="D611" s="107">
        <v>0</v>
      </c>
      <c r="E611" s="107">
        <v>0</v>
      </c>
      <c r="F611" s="107">
        <v>0</v>
      </c>
      <c r="G611" s="107">
        <v>0</v>
      </c>
      <c r="H611" s="107">
        <v>0</v>
      </c>
      <c r="I611" s="107">
        <v>0</v>
      </c>
      <c r="J611" s="107">
        <v>0</v>
      </c>
      <c r="K611" s="157">
        <f t="shared" si="488"/>
        <v>0</v>
      </c>
    </row>
    <row r="612" spans="1:11" s="107" customFormat="1" x14ac:dyDescent="0.3">
      <c r="A612" s="157" t="str">
        <f t="shared" si="485"/>
        <v>South LophamBungalow</v>
      </c>
      <c r="B612" s="157" t="s">
        <v>253</v>
      </c>
      <c r="C612" s="187" t="s">
        <v>555</v>
      </c>
      <c r="D612" s="107">
        <v>0</v>
      </c>
      <c r="E612" s="107">
        <v>0</v>
      </c>
      <c r="F612" s="107">
        <v>2</v>
      </c>
      <c r="G612" s="107">
        <v>0</v>
      </c>
      <c r="H612" s="107">
        <v>0</v>
      </c>
      <c r="I612" s="107">
        <v>0</v>
      </c>
      <c r="J612" s="107">
        <v>0</v>
      </c>
      <c r="K612" s="157">
        <f t="shared" si="488"/>
        <v>2</v>
      </c>
    </row>
    <row r="613" spans="1:11" s="107" customFormat="1" x14ac:dyDescent="0.3">
      <c r="A613" s="157" t="str">
        <f t="shared" si="485"/>
        <v>South LophamFlat</v>
      </c>
      <c r="B613" s="157" t="s">
        <v>253</v>
      </c>
      <c r="C613" s="187" t="s">
        <v>33</v>
      </c>
      <c r="D613" s="107">
        <v>0</v>
      </c>
      <c r="E613" s="107">
        <v>0</v>
      </c>
      <c r="F613" s="107">
        <v>0</v>
      </c>
      <c r="G613" s="107">
        <v>0</v>
      </c>
      <c r="H613" s="107">
        <v>0</v>
      </c>
      <c r="I613" s="107">
        <v>0</v>
      </c>
      <c r="J613" s="107">
        <v>0</v>
      </c>
      <c r="K613" s="157">
        <f t="shared" si="488"/>
        <v>0</v>
      </c>
    </row>
    <row r="614" spans="1:11" s="107" customFormat="1" x14ac:dyDescent="0.3">
      <c r="A614" s="157" t="str">
        <f t="shared" si="485"/>
        <v>South LophamHouse</v>
      </c>
      <c r="B614" s="157" t="s">
        <v>253</v>
      </c>
      <c r="C614" s="187" t="s">
        <v>556</v>
      </c>
      <c r="D614" s="107">
        <v>0</v>
      </c>
      <c r="E614" s="107">
        <v>0</v>
      </c>
      <c r="F614" s="107">
        <v>0</v>
      </c>
      <c r="G614" s="107">
        <v>4</v>
      </c>
      <c r="H614" s="107">
        <v>0</v>
      </c>
      <c r="I614" s="107">
        <v>0</v>
      </c>
      <c r="J614" s="107">
        <v>0</v>
      </c>
      <c r="K614" s="157">
        <f t="shared" si="488"/>
        <v>4</v>
      </c>
    </row>
    <row r="615" spans="1:11" s="107" customFormat="1" x14ac:dyDescent="0.3">
      <c r="A615" s="157" t="str">
        <f t="shared" si="485"/>
        <v>South LophamMaisonette</v>
      </c>
      <c r="B615" s="157" t="s">
        <v>253</v>
      </c>
      <c r="C615" s="188" t="s">
        <v>557</v>
      </c>
      <c r="D615" s="107">
        <v>0</v>
      </c>
      <c r="E615" s="107">
        <v>0</v>
      </c>
      <c r="F615" s="107">
        <v>0</v>
      </c>
      <c r="G615" s="107">
        <v>0</v>
      </c>
      <c r="H615" s="107">
        <v>0</v>
      </c>
      <c r="I615" s="107">
        <v>0</v>
      </c>
      <c r="J615" s="107">
        <v>0</v>
      </c>
      <c r="K615" s="157">
        <f t="shared" si="488"/>
        <v>0</v>
      </c>
    </row>
    <row r="616" spans="1:11" s="107" customFormat="1" x14ac:dyDescent="0.3">
      <c r="A616" s="157" t="str">
        <f>B616&amp;C616</f>
        <v>South LophamGeneral needs</v>
      </c>
      <c r="B616" s="157" t="s">
        <v>253</v>
      </c>
      <c r="C616" s="188" t="s">
        <v>67</v>
      </c>
      <c r="D616" s="157">
        <f t="shared" ref="D616:K616" si="490">SUM(D610:D614)</f>
        <v>0</v>
      </c>
      <c r="E616" s="157">
        <f t="shared" si="490"/>
        <v>0</v>
      </c>
      <c r="F616" s="157">
        <f t="shared" si="490"/>
        <v>2</v>
      </c>
      <c r="G616" s="157">
        <f t="shared" si="490"/>
        <v>4</v>
      </c>
      <c r="H616" s="157">
        <f t="shared" si="490"/>
        <v>0</v>
      </c>
      <c r="I616" s="157">
        <f t="shared" si="490"/>
        <v>0</v>
      </c>
      <c r="J616" s="157">
        <f t="shared" si="490"/>
        <v>0</v>
      </c>
      <c r="K616" s="157">
        <f t="shared" si="490"/>
        <v>6</v>
      </c>
    </row>
    <row r="617" spans="1:11" s="107" customFormat="1" x14ac:dyDescent="0.3">
      <c r="A617" s="157" t="str">
        <f t="shared" si="485"/>
        <v>South LophamSheltered</v>
      </c>
      <c r="B617" s="157" t="s">
        <v>253</v>
      </c>
      <c r="C617" s="188" t="s">
        <v>46</v>
      </c>
      <c r="D617" s="107">
        <v>0</v>
      </c>
      <c r="E617" s="107">
        <v>0</v>
      </c>
      <c r="F617" s="107">
        <v>0</v>
      </c>
      <c r="G617" s="107">
        <v>0</v>
      </c>
      <c r="H617" s="107">
        <v>0</v>
      </c>
      <c r="I617" s="107">
        <v>0</v>
      </c>
      <c r="J617" s="107">
        <v>0</v>
      </c>
      <c r="K617" s="157">
        <f t="shared" si="488"/>
        <v>0</v>
      </c>
    </row>
    <row r="618" spans="1:11" s="107" customFormat="1" x14ac:dyDescent="0.3">
      <c r="A618" s="157" t="str">
        <f t="shared" si="485"/>
        <v>South LophamShared ownership</v>
      </c>
      <c r="B618" s="157" t="s">
        <v>253</v>
      </c>
      <c r="C618" s="189" t="s">
        <v>24</v>
      </c>
      <c r="D618" s="107">
        <v>0</v>
      </c>
      <c r="E618" s="107">
        <v>0</v>
      </c>
      <c r="F618" s="107">
        <v>0</v>
      </c>
      <c r="G618" s="107">
        <v>0</v>
      </c>
      <c r="H618" s="107">
        <v>0</v>
      </c>
      <c r="I618" s="107">
        <v>0</v>
      </c>
      <c r="J618" s="107">
        <v>0</v>
      </c>
      <c r="K618" s="157">
        <f t="shared" si="488"/>
        <v>0</v>
      </c>
    </row>
    <row r="619" spans="1:11" s="107" customFormat="1" x14ac:dyDescent="0.3">
      <c r="A619" s="157" t="str">
        <f t="shared" si="485"/>
        <v>South PickenhamBedsit</v>
      </c>
      <c r="B619" s="157" t="s">
        <v>560</v>
      </c>
      <c r="C619" s="186" t="s">
        <v>70</v>
      </c>
      <c r="D619" s="107">
        <v>0</v>
      </c>
      <c r="E619" s="107">
        <v>0</v>
      </c>
      <c r="F619" s="107">
        <v>0</v>
      </c>
      <c r="G619" s="107">
        <v>0</v>
      </c>
      <c r="H619" s="107">
        <v>0</v>
      </c>
      <c r="I619" s="107">
        <v>0</v>
      </c>
      <c r="J619" s="107">
        <v>0</v>
      </c>
      <c r="K619" s="157">
        <f t="shared" si="488"/>
        <v>0</v>
      </c>
    </row>
    <row r="620" spans="1:11" s="107" customFormat="1" x14ac:dyDescent="0.3">
      <c r="A620" s="157" t="str">
        <f t="shared" si="485"/>
        <v>South PickenhamBungalow</v>
      </c>
      <c r="B620" s="157" t="s">
        <v>560</v>
      </c>
      <c r="C620" s="187" t="s">
        <v>555</v>
      </c>
      <c r="D620" s="107">
        <v>0</v>
      </c>
      <c r="E620" s="107">
        <v>0</v>
      </c>
      <c r="F620" s="107">
        <v>2</v>
      </c>
      <c r="G620" s="107">
        <v>0</v>
      </c>
      <c r="H620" s="107">
        <v>0</v>
      </c>
      <c r="I620" s="107">
        <v>0</v>
      </c>
      <c r="J620" s="107">
        <v>0</v>
      </c>
      <c r="K620" s="157">
        <f t="shared" si="488"/>
        <v>2</v>
      </c>
    </row>
    <row r="621" spans="1:11" s="107" customFormat="1" x14ac:dyDescent="0.3">
      <c r="A621" s="157" t="str">
        <f t="shared" si="485"/>
        <v>South PickenhamFlat</v>
      </c>
      <c r="B621" s="157" t="s">
        <v>560</v>
      </c>
      <c r="C621" s="187" t="s">
        <v>33</v>
      </c>
      <c r="D621" s="107">
        <v>0</v>
      </c>
      <c r="E621" s="107">
        <v>0</v>
      </c>
      <c r="F621" s="107">
        <v>0</v>
      </c>
      <c r="G621" s="107">
        <v>0</v>
      </c>
      <c r="H621" s="107">
        <v>0</v>
      </c>
      <c r="I621" s="107">
        <v>0</v>
      </c>
      <c r="J621" s="107">
        <v>0</v>
      </c>
      <c r="K621" s="157">
        <f t="shared" si="488"/>
        <v>0</v>
      </c>
    </row>
    <row r="622" spans="1:11" s="107" customFormat="1" x14ac:dyDescent="0.3">
      <c r="A622" s="157" t="str">
        <f t="shared" si="485"/>
        <v>South PickenhamHouse</v>
      </c>
      <c r="B622" s="157" t="s">
        <v>560</v>
      </c>
      <c r="C622" s="187" t="s">
        <v>556</v>
      </c>
      <c r="D622" s="107">
        <v>0</v>
      </c>
      <c r="E622" s="107">
        <v>0</v>
      </c>
      <c r="F622" s="107">
        <v>0</v>
      </c>
      <c r="G622" s="107">
        <v>3</v>
      </c>
      <c r="H622" s="107">
        <v>1</v>
      </c>
      <c r="I622" s="107">
        <v>0</v>
      </c>
      <c r="J622" s="107">
        <v>0</v>
      </c>
      <c r="K622" s="157">
        <f t="shared" si="488"/>
        <v>4</v>
      </c>
    </row>
    <row r="623" spans="1:11" s="107" customFormat="1" x14ac:dyDescent="0.3">
      <c r="A623" s="157" t="str">
        <f t="shared" si="485"/>
        <v>South PickenhamMaisonette</v>
      </c>
      <c r="B623" s="157" t="s">
        <v>560</v>
      </c>
      <c r="C623" s="188" t="s">
        <v>557</v>
      </c>
      <c r="D623" s="107">
        <v>0</v>
      </c>
      <c r="E623" s="107">
        <v>0</v>
      </c>
      <c r="F623" s="107">
        <v>0</v>
      </c>
      <c r="G623" s="107">
        <v>0</v>
      </c>
      <c r="H623" s="107">
        <v>0</v>
      </c>
      <c r="I623" s="107">
        <v>0</v>
      </c>
      <c r="J623" s="107">
        <v>0</v>
      </c>
      <c r="K623" s="157">
        <f t="shared" si="488"/>
        <v>0</v>
      </c>
    </row>
    <row r="624" spans="1:11" s="107" customFormat="1" x14ac:dyDescent="0.3">
      <c r="A624" s="157" t="str">
        <f>B624&amp;C624</f>
        <v>South PickenhamGeneral needs</v>
      </c>
      <c r="B624" s="157" t="s">
        <v>560</v>
      </c>
      <c r="C624" s="188" t="s">
        <v>67</v>
      </c>
      <c r="D624" s="157">
        <f t="shared" ref="D624:K624" si="491">SUM(D618:D622)</f>
        <v>0</v>
      </c>
      <c r="E624" s="157">
        <f t="shared" si="491"/>
        <v>0</v>
      </c>
      <c r="F624" s="157">
        <f t="shared" si="491"/>
        <v>2</v>
      </c>
      <c r="G624" s="157">
        <f t="shared" si="491"/>
        <v>3</v>
      </c>
      <c r="H624" s="157">
        <f t="shared" si="491"/>
        <v>1</v>
      </c>
      <c r="I624" s="157">
        <f t="shared" si="491"/>
        <v>0</v>
      </c>
      <c r="J624" s="157">
        <f t="shared" si="491"/>
        <v>0</v>
      </c>
      <c r="K624" s="157">
        <f t="shared" si="491"/>
        <v>6</v>
      </c>
    </row>
    <row r="625" spans="1:11" s="107" customFormat="1" x14ac:dyDescent="0.3">
      <c r="A625" s="157" t="str">
        <f t="shared" si="485"/>
        <v>South PickenhamSheltered</v>
      </c>
      <c r="B625" s="157" t="s">
        <v>560</v>
      </c>
      <c r="C625" s="188" t="s">
        <v>46</v>
      </c>
      <c r="D625" s="107">
        <v>0</v>
      </c>
      <c r="E625" s="107">
        <v>0</v>
      </c>
      <c r="F625" s="107">
        <v>0</v>
      </c>
      <c r="G625" s="107">
        <v>0</v>
      </c>
      <c r="H625" s="107">
        <v>0</v>
      </c>
      <c r="I625" s="107">
        <v>0</v>
      </c>
      <c r="J625" s="107">
        <v>0</v>
      </c>
      <c r="K625" s="157">
        <f t="shared" si="488"/>
        <v>0</v>
      </c>
    </row>
    <row r="626" spans="1:11" s="107" customFormat="1" x14ac:dyDescent="0.3">
      <c r="A626" s="157" t="str">
        <f t="shared" si="485"/>
        <v>South PickenhamShared ownership</v>
      </c>
      <c r="B626" s="157" t="s">
        <v>560</v>
      </c>
      <c r="C626" s="189" t="s">
        <v>24</v>
      </c>
      <c r="D626" s="107">
        <v>0</v>
      </c>
      <c r="E626" s="107">
        <v>0</v>
      </c>
      <c r="F626" s="107">
        <v>0</v>
      </c>
      <c r="G626" s="107">
        <v>0</v>
      </c>
      <c r="H626" s="107">
        <v>0</v>
      </c>
      <c r="I626" s="107">
        <v>0</v>
      </c>
      <c r="J626" s="107">
        <v>0</v>
      </c>
      <c r="K626" s="157">
        <f t="shared" si="488"/>
        <v>0</v>
      </c>
    </row>
    <row r="627" spans="1:11" s="107" customFormat="1" x14ac:dyDescent="0.3">
      <c r="A627" s="157" t="str">
        <f t="shared" si="485"/>
        <v>SparhamBedsit</v>
      </c>
      <c r="B627" s="157" t="s">
        <v>257</v>
      </c>
      <c r="C627" s="186" t="s">
        <v>70</v>
      </c>
      <c r="D627" s="107">
        <v>0</v>
      </c>
      <c r="E627" s="107">
        <v>0</v>
      </c>
      <c r="F627" s="107">
        <v>0</v>
      </c>
      <c r="G627" s="107">
        <v>0</v>
      </c>
      <c r="H627" s="107">
        <v>0</v>
      </c>
      <c r="I627" s="107">
        <v>0</v>
      </c>
      <c r="J627" s="107">
        <v>0</v>
      </c>
      <c r="K627" s="157">
        <f t="shared" si="488"/>
        <v>0</v>
      </c>
    </row>
    <row r="628" spans="1:11" s="107" customFormat="1" x14ac:dyDescent="0.3">
      <c r="A628" s="157" t="str">
        <f t="shared" si="485"/>
        <v>SparhamBungalow</v>
      </c>
      <c r="B628" s="157" t="s">
        <v>257</v>
      </c>
      <c r="C628" s="187" t="s">
        <v>555</v>
      </c>
      <c r="D628" s="107">
        <v>0</v>
      </c>
      <c r="E628" s="107">
        <v>0</v>
      </c>
      <c r="F628" s="107">
        <v>10</v>
      </c>
      <c r="G628" s="107">
        <v>0</v>
      </c>
      <c r="H628" s="107">
        <v>0</v>
      </c>
      <c r="I628" s="107">
        <v>0</v>
      </c>
      <c r="J628" s="107">
        <v>0</v>
      </c>
      <c r="K628" s="157">
        <f t="shared" si="488"/>
        <v>10</v>
      </c>
    </row>
    <row r="629" spans="1:11" s="107" customFormat="1" x14ac:dyDescent="0.3">
      <c r="A629" s="157" t="str">
        <f t="shared" si="485"/>
        <v>SparhamFlat</v>
      </c>
      <c r="B629" s="157" t="s">
        <v>257</v>
      </c>
      <c r="C629" s="187" t="s">
        <v>33</v>
      </c>
      <c r="D629" s="107">
        <v>0</v>
      </c>
      <c r="E629" s="107">
        <v>0</v>
      </c>
      <c r="F629" s="107">
        <v>0</v>
      </c>
      <c r="G629" s="107">
        <v>0</v>
      </c>
      <c r="H629" s="107">
        <v>0</v>
      </c>
      <c r="I629" s="107">
        <v>0</v>
      </c>
      <c r="J629" s="107">
        <v>0</v>
      </c>
      <c r="K629" s="157">
        <f t="shared" si="488"/>
        <v>0</v>
      </c>
    </row>
    <row r="630" spans="1:11" s="107" customFormat="1" x14ac:dyDescent="0.3">
      <c r="A630" s="157" t="str">
        <f t="shared" si="485"/>
        <v>SparhamHouse</v>
      </c>
      <c r="B630" s="157" t="s">
        <v>257</v>
      </c>
      <c r="C630" s="187" t="s">
        <v>556</v>
      </c>
      <c r="D630" s="107">
        <v>0</v>
      </c>
      <c r="E630" s="107">
        <v>0</v>
      </c>
      <c r="F630" s="107">
        <v>0</v>
      </c>
      <c r="G630" s="107">
        <v>4</v>
      </c>
      <c r="H630" s="107">
        <v>0</v>
      </c>
      <c r="I630" s="107">
        <v>0</v>
      </c>
      <c r="J630" s="107">
        <v>1</v>
      </c>
      <c r="K630" s="157">
        <f t="shared" si="488"/>
        <v>5</v>
      </c>
    </row>
    <row r="631" spans="1:11" s="107" customFormat="1" x14ac:dyDescent="0.3">
      <c r="A631" s="157" t="str">
        <f t="shared" si="485"/>
        <v>SparhamMaisonette</v>
      </c>
      <c r="B631" s="157" t="s">
        <v>257</v>
      </c>
      <c r="C631" s="188" t="s">
        <v>557</v>
      </c>
      <c r="D631" s="107">
        <v>0</v>
      </c>
      <c r="E631" s="107">
        <v>0</v>
      </c>
      <c r="F631" s="107">
        <v>0</v>
      </c>
      <c r="G631" s="107">
        <v>0</v>
      </c>
      <c r="H631" s="107">
        <v>0</v>
      </c>
      <c r="I631" s="107">
        <v>0</v>
      </c>
      <c r="J631" s="107">
        <v>0</v>
      </c>
      <c r="K631" s="157">
        <f t="shared" si="488"/>
        <v>0</v>
      </c>
    </row>
    <row r="632" spans="1:11" s="107" customFormat="1" x14ac:dyDescent="0.3">
      <c r="A632" s="157" t="str">
        <f>B632&amp;C632</f>
        <v>SparhamGeneral needs</v>
      </c>
      <c r="B632" s="157" t="s">
        <v>257</v>
      </c>
      <c r="C632" s="188" t="s">
        <v>67</v>
      </c>
      <c r="D632" s="157">
        <f t="shared" ref="D632:K632" si="492">SUM(D626:D630)</f>
        <v>0</v>
      </c>
      <c r="E632" s="157">
        <f t="shared" si="492"/>
        <v>0</v>
      </c>
      <c r="F632" s="157">
        <f t="shared" si="492"/>
        <v>10</v>
      </c>
      <c r="G632" s="157">
        <f t="shared" si="492"/>
        <v>4</v>
      </c>
      <c r="H632" s="157">
        <f t="shared" si="492"/>
        <v>0</v>
      </c>
      <c r="I632" s="157">
        <f t="shared" si="492"/>
        <v>0</v>
      </c>
      <c r="J632" s="157">
        <f t="shared" si="492"/>
        <v>1</v>
      </c>
      <c r="K632" s="157">
        <f t="shared" si="492"/>
        <v>15</v>
      </c>
    </row>
    <row r="633" spans="1:11" s="107" customFormat="1" x14ac:dyDescent="0.3">
      <c r="A633" s="157" t="str">
        <f t="shared" si="485"/>
        <v>SparhamSheltered</v>
      </c>
      <c r="B633" s="157" t="s">
        <v>257</v>
      </c>
      <c r="C633" s="188" t="s">
        <v>46</v>
      </c>
      <c r="D633" s="107">
        <v>0</v>
      </c>
      <c r="E633" s="107">
        <v>0</v>
      </c>
      <c r="F633" s="107">
        <v>0</v>
      </c>
      <c r="G633" s="107">
        <v>0</v>
      </c>
      <c r="H633" s="107">
        <v>0</v>
      </c>
      <c r="I633" s="107">
        <v>0</v>
      </c>
      <c r="J633" s="107">
        <v>0</v>
      </c>
      <c r="K633" s="157">
        <f t="shared" si="488"/>
        <v>0</v>
      </c>
    </row>
    <row r="634" spans="1:11" s="107" customFormat="1" x14ac:dyDescent="0.3">
      <c r="A634" s="157" t="str">
        <f t="shared" si="485"/>
        <v>SparhamShared ownership</v>
      </c>
      <c r="B634" s="157" t="s">
        <v>257</v>
      </c>
      <c r="C634" s="189" t="s">
        <v>24</v>
      </c>
      <c r="D634" s="107">
        <v>0</v>
      </c>
      <c r="E634" s="107">
        <v>0</v>
      </c>
      <c r="F634" s="107">
        <v>0</v>
      </c>
      <c r="G634" s="107">
        <v>0</v>
      </c>
      <c r="H634" s="107">
        <v>0</v>
      </c>
      <c r="I634" s="107">
        <v>0</v>
      </c>
      <c r="J634" s="107">
        <v>0</v>
      </c>
      <c r="K634" s="157">
        <f t="shared" si="488"/>
        <v>0</v>
      </c>
    </row>
    <row r="635" spans="1:11" s="107" customFormat="1" x14ac:dyDescent="0.3">
      <c r="A635" s="157" t="str">
        <f t="shared" si="485"/>
        <v>Sporle with PalgraveBedsit</v>
      </c>
      <c r="B635" s="157" t="s">
        <v>259</v>
      </c>
      <c r="C635" s="186" t="s">
        <v>70</v>
      </c>
      <c r="D635" s="107">
        <v>0</v>
      </c>
      <c r="E635" s="107">
        <v>0</v>
      </c>
      <c r="F635" s="107">
        <v>0</v>
      </c>
      <c r="G635" s="107">
        <v>0</v>
      </c>
      <c r="H635" s="107">
        <v>0</v>
      </c>
      <c r="I635" s="107">
        <v>0</v>
      </c>
      <c r="J635" s="107">
        <v>0</v>
      </c>
      <c r="K635" s="157">
        <f t="shared" si="488"/>
        <v>0</v>
      </c>
    </row>
    <row r="636" spans="1:11" s="107" customFormat="1" x14ac:dyDescent="0.3">
      <c r="A636" s="157" t="str">
        <f t="shared" si="485"/>
        <v>Sporle with PalgraveBungalow</v>
      </c>
      <c r="B636" s="157" t="s">
        <v>259</v>
      </c>
      <c r="C636" s="187" t="s">
        <v>555</v>
      </c>
      <c r="D636" s="107">
        <v>0</v>
      </c>
      <c r="E636" s="107">
        <v>11</v>
      </c>
      <c r="F636" s="107">
        <v>30</v>
      </c>
      <c r="G636" s="107">
        <v>0</v>
      </c>
      <c r="H636" s="107">
        <v>0</v>
      </c>
      <c r="I636" s="107">
        <v>0</v>
      </c>
      <c r="J636" s="107">
        <v>0</v>
      </c>
      <c r="K636" s="157">
        <f t="shared" si="488"/>
        <v>41</v>
      </c>
    </row>
    <row r="637" spans="1:11" s="107" customFormat="1" x14ac:dyDescent="0.3">
      <c r="A637" s="157" t="str">
        <f t="shared" si="485"/>
        <v>Sporle with PalgraveFlat</v>
      </c>
      <c r="B637" s="157" t="s">
        <v>259</v>
      </c>
      <c r="C637" s="187" t="s">
        <v>33</v>
      </c>
      <c r="D637" s="107">
        <v>0</v>
      </c>
      <c r="E637" s="107">
        <v>0</v>
      </c>
      <c r="F637" s="107">
        <v>0</v>
      </c>
      <c r="G637" s="107">
        <v>0</v>
      </c>
      <c r="H637" s="107">
        <v>0</v>
      </c>
      <c r="I637" s="107">
        <v>0</v>
      </c>
      <c r="J637" s="107">
        <v>0</v>
      </c>
      <c r="K637" s="157">
        <f t="shared" si="488"/>
        <v>0</v>
      </c>
    </row>
    <row r="638" spans="1:11" s="107" customFormat="1" x14ac:dyDescent="0.3">
      <c r="A638" s="157" t="str">
        <f t="shared" si="485"/>
        <v>Sporle with PalgraveHouse</v>
      </c>
      <c r="B638" s="157" t="s">
        <v>259</v>
      </c>
      <c r="C638" s="187" t="s">
        <v>556</v>
      </c>
      <c r="D638" s="107">
        <v>0</v>
      </c>
      <c r="E638" s="107">
        <v>0</v>
      </c>
      <c r="F638" s="107">
        <v>6</v>
      </c>
      <c r="G638" s="107">
        <v>42</v>
      </c>
      <c r="H638" s="107">
        <v>1</v>
      </c>
      <c r="I638" s="107">
        <v>1</v>
      </c>
      <c r="J638" s="107">
        <v>0</v>
      </c>
      <c r="K638" s="157">
        <f t="shared" si="488"/>
        <v>50</v>
      </c>
    </row>
    <row r="639" spans="1:11" s="107" customFormat="1" x14ac:dyDescent="0.3">
      <c r="A639" s="157" t="str">
        <f t="shared" si="485"/>
        <v>Sporle with PalgraveMaisonette</v>
      </c>
      <c r="B639" s="157" t="s">
        <v>259</v>
      </c>
      <c r="C639" s="188" t="s">
        <v>557</v>
      </c>
      <c r="D639" s="107">
        <v>0</v>
      </c>
      <c r="E639" s="107">
        <v>0</v>
      </c>
      <c r="F639" s="107">
        <v>0</v>
      </c>
      <c r="G639" s="107">
        <v>0</v>
      </c>
      <c r="H639" s="107">
        <v>0</v>
      </c>
      <c r="I639" s="107">
        <v>0</v>
      </c>
      <c r="J639" s="107">
        <v>0</v>
      </c>
      <c r="K639" s="157">
        <f t="shared" si="488"/>
        <v>0</v>
      </c>
    </row>
    <row r="640" spans="1:11" s="107" customFormat="1" x14ac:dyDescent="0.3">
      <c r="A640" s="157" t="str">
        <f>B640&amp;C640</f>
        <v>Sporle with PalgraveGeneral needs</v>
      </c>
      <c r="B640" s="157" t="s">
        <v>259</v>
      </c>
      <c r="C640" s="188" t="s">
        <v>67</v>
      </c>
      <c r="D640" s="157">
        <f t="shared" ref="D640:K640" si="493">SUM(D634:D638)</f>
        <v>0</v>
      </c>
      <c r="E640" s="157">
        <f t="shared" si="493"/>
        <v>11</v>
      </c>
      <c r="F640" s="157">
        <f t="shared" si="493"/>
        <v>36</v>
      </c>
      <c r="G640" s="157">
        <f t="shared" si="493"/>
        <v>42</v>
      </c>
      <c r="H640" s="157">
        <f t="shared" si="493"/>
        <v>1</v>
      </c>
      <c r="I640" s="157">
        <f t="shared" si="493"/>
        <v>1</v>
      </c>
      <c r="J640" s="157">
        <f t="shared" si="493"/>
        <v>0</v>
      </c>
      <c r="K640" s="157">
        <f t="shared" si="493"/>
        <v>91</v>
      </c>
    </row>
    <row r="641" spans="1:11" s="107" customFormat="1" x14ac:dyDescent="0.3">
      <c r="A641" s="157" t="str">
        <f t="shared" si="485"/>
        <v>Sporle with PalgraveSheltered</v>
      </c>
      <c r="B641" s="157" t="s">
        <v>259</v>
      </c>
      <c r="C641" s="188" t="s">
        <v>46</v>
      </c>
      <c r="D641" s="107">
        <v>0</v>
      </c>
      <c r="E641" s="107">
        <v>0</v>
      </c>
      <c r="F641" s="107">
        <v>0</v>
      </c>
      <c r="G641" s="107">
        <v>0</v>
      </c>
      <c r="H641" s="107">
        <v>0</v>
      </c>
      <c r="I641" s="107">
        <v>0</v>
      </c>
      <c r="J641" s="107">
        <v>0</v>
      </c>
      <c r="K641" s="157">
        <f t="shared" si="488"/>
        <v>0</v>
      </c>
    </row>
    <row r="642" spans="1:11" s="107" customFormat="1" x14ac:dyDescent="0.3">
      <c r="A642" s="157" t="str">
        <f t="shared" si="485"/>
        <v>Sporle with PalgraveShared ownership</v>
      </c>
      <c r="B642" s="157" t="s">
        <v>259</v>
      </c>
      <c r="C642" s="189" t="s">
        <v>24</v>
      </c>
      <c r="D642" s="107">
        <v>0</v>
      </c>
      <c r="E642" s="107">
        <v>0</v>
      </c>
      <c r="F642" s="107">
        <v>1</v>
      </c>
      <c r="G642" s="107">
        <v>2</v>
      </c>
      <c r="H642" s="107">
        <v>0</v>
      </c>
      <c r="I642" s="107">
        <v>0</v>
      </c>
      <c r="J642" s="107">
        <v>0</v>
      </c>
      <c r="K642" s="157">
        <f t="shared" si="488"/>
        <v>3</v>
      </c>
    </row>
    <row r="643" spans="1:11" s="107" customFormat="1" x14ac:dyDescent="0.3">
      <c r="A643" s="157" t="str">
        <f t="shared" si="485"/>
        <v>StanfieldBedsit</v>
      </c>
      <c r="B643" s="157" t="s">
        <v>261</v>
      </c>
      <c r="C643" s="186" t="s">
        <v>70</v>
      </c>
      <c r="D643" s="107">
        <v>0</v>
      </c>
      <c r="E643" s="107">
        <v>0</v>
      </c>
      <c r="F643" s="107">
        <v>0</v>
      </c>
      <c r="G643" s="107">
        <v>0</v>
      </c>
      <c r="H643" s="107">
        <v>0</v>
      </c>
      <c r="I643" s="107">
        <v>0</v>
      </c>
      <c r="J643" s="107">
        <v>0</v>
      </c>
      <c r="K643" s="157">
        <f t="shared" si="488"/>
        <v>0</v>
      </c>
    </row>
    <row r="644" spans="1:11" s="107" customFormat="1" x14ac:dyDescent="0.3">
      <c r="A644" s="157" t="str">
        <f t="shared" si="485"/>
        <v>StanfieldBungalow</v>
      </c>
      <c r="B644" s="157" t="s">
        <v>261</v>
      </c>
      <c r="C644" s="187" t="s">
        <v>555</v>
      </c>
      <c r="D644" s="107">
        <v>0</v>
      </c>
      <c r="E644" s="107">
        <v>0</v>
      </c>
      <c r="F644" s="107">
        <v>0</v>
      </c>
      <c r="G644" s="107">
        <v>0</v>
      </c>
      <c r="H644" s="107">
        <v>0</v>
      </c>
      <c r="I644" s="107">
        <v>0</v>
      </c>
      <c r="J644" s="107">
        <v>0</v>
      </c>
      <c r="K644" s="157">
        <f t="shared" si="488"/>
        <v>0</v>
      </c>
    </row>
    <row r="645" spans="1:11" s="107" customFormat="1" x14ac:dyDescent="0.3">
      <c r="A645" s="157" t="str">
        <f t="shared" si="485"/>
        <v>StanfieldFlat</v>
      </c>
      <c r="B645" s="157" t="s">
        <v>261</v>
      </c>
      <c r="C645" s="187" t="s">
        <v>33</v>
      </c>
      <c r="D645" s="107">
        <v>0</v>
      </c>
      <c r="E645" s="107">
        <v>0</v>
      </c>
      <c r="F645" s="107">
        <v>0</v>
      </c>
      <c r="G645" s="107">
        <v>0</v>
      </c>
      <c r="H645" s="107">
        <v>0</v>
      </c>
      <c r="I645" s="107">
        <v>0</v>
      </c>
      <c r="J645" s="107">
        <v>0</v>
      </c>
      <c r="K645" s="157">
        <f t="shared" si="488"/>
        <v>0</v>
      </c>
    </row>
    <row r="646" spans="1:11" s="107" customFormat="1" x14ac:dyDescent="0.3">
      <c r="A646" s="157" t="str">
        <f t="shared" si="485"/>
        <v>StanfieldHouse</v>
      </c>
      <c r="B646" s="157" t="s">
        <v>261</v>
      </c>
      <c r="C646" s="187" t="s">
        <v>556</v>
      </c>
      <c r="D646" s="107">
        <v>0</v>
      </c>
      <c r="E646" s="107">
        <v>0</v>
      </c>
      <c r="F646" s="107">
        <v>0</v>
      </c>
      <c r="G646" s="107">
        <v>2</v>
      </c>
      <c r="H646" s="107">
        <v>0</v>
      </c>
      <c r="I646" s="107">
        <v>0</v>
      </c>
      <c r="J646" s="107">
        <v>0</v>
      </c>
      <c r="K646" s="157">
        <f t="shared" si="488"/>
        <v>2</v>
      </c>
    </row>
    <row r="647" spans="1:11" s="107" customFormat="1" x14ac:dyDescent="0.3">
      <c r="A647" s="157" t="str">
        <f t="shared" si="485"/>
        <v>StanfieldMaisonette</v>
      </c>
      <c r="B647" s="157" t="s">
        <v>261</v>
      </c>
      <c r="C647" s="188" t="s">
        <v>557</v>
      </c>
      <c r="D647" s="107">
        <v>0</v>
      </c>
      <c r="E647" s="107">
        <v>0</v>
      </c>
      <c r="F647" s="107">
        <v>0</v>
      </c>
      <c r="G647" s="107">
        <v>0</v>
      </c>
      <c r="H647" s="107">
        <v>0</v>
      </c>
      <c r="I647" s="107">
        <v>0</v>
      </c>
      <c r="J647" s="107">
        <v>0</v>
      </c>
      <c r="K647" s="157">
        <f t="shared" si="488"/>
        <v>0</v>
      </c>
    </row>
    <row r="648" spans="1:11" s="107" customFormat="1" x14ac:dyDescent="0.3">
      <c r="A648" s="157" t="str">
        <f>B648&amp;C648</f>
        <v>StanfieldGeneral needs</v>
      </c>
      <c r="B648" s="157" t="s">
        <v>261</v>
      </c>
      <c r="C648" s="188" t="s">
        <v>67</v>
      </c>
      <c r="D648" s="157">
        <f t="shared" ref="D648:K648" si="494">SUM(D642:D646)</f>
        <v>0</v>
      </c>
      <c r="E648" s="157">
        <f t="shared" si="494"/>
        <v>0</v>
      </c>
      <c r="F648" s="157">
        <f t="shared" si="494"/>
        <v>1</v>
      </c>
      <c r="G648" s="157">
        <f t="shared" si="494"/>
        <v>4</v>
      </c>
      <c r="H648" s="157">
        <f t="shared" si="494"/>
        <v>0</v>
      </c>
      <c r="I648" s="157">
        <f t="shared" si="494"/>
        <v>0</v>
      </c>
      <c r="J648" s="157">
        <f t="shared" si="494"/>
        <v>0</v>
      </c>
      <c r="K648" s="157">
        <f t="shared" si="494"/>
        <v>5</v>
      </c>
    </row>
    <row r="649" spans="1:11" s="107" customFormat="1" x14ac:dyDescent="0.3">
      <c r="A649" s="157" t="str">
        <f t="shared" si="485"/>
        <v>StanfieldSheltered</v>
      </c>
      <c r="B649" s="157" t="s">
        <v>261</v>
      </c>
      <c r="C649" s="188" t="s">
        <v>46</v>
      </c>
      <c r="D649" s="107">
        <v>0</v>
      </c>
      <c r="E649" s="107">
        <v>0</v>
      </c>
      <c r="F649" s="107">
        <v>0</v>
      </c>
      <c r="G649" s="107">
        <v>0</v>
      </c>
      <c r="H649" s="107">
        <v>0</v>
      </c>
      <c r="I649" s="107">
        <v>0</v>
      </c>
      <c r="J649" s="107">
        <v>0</v>
      </c>
      <c r="K649" s="157">
        <f t="shared" si="488"/>
        <v>0</v>
      </c>
    </row>
    <row r="650" spans="1:11" s="107" customFormat="1" x14ac:dyDescent="0.3">
      <c r="A650" s="157" t="str">
        <f t="shared" si="485"/>
        <v>StanfieldShared ownership</v>
      </c>
      <c r="B650" s="157" t="s">
        <v>261</v>
      </c>
      <c r="C650" s="189" t="s">
        <v>24</v>
      </c>
      <c r="D650" s="107">
        <v>0</v>
      </c>
      <c r="E650" s="107">
        <v>0</v>
      </c>
      <c r="F650" s="107">
        <v>0</v>
      </c>
      <c r="G650" s="107">
        <v>0</v>
      </c>
      <c r="H650" s="107">
        <v>0</v>
      </c>
      <c r="I650" s="107">
        <v>0</v>
      </c>
      <c r="J650" s="107">
        <v>0</v>
      </c>
      <c r="K650" s="157">
        <f t="shared" si="488"/>
        <v>0</v>
      </c>
    </row>
    <row r="651" spans="1:11" s="107" customFormat="1" x14ac:dyDescent="0.3">
      <c r="A651" s="157" t="str">
        <f t="shared" si="485"/>
        <v>Stow BedonBedsit</v>
      </c>
      <c r="B651" s="157" t="s">
        <v>265</v>
      </c>
      <c r="C651" s="186" t="s">
        <v>70</v>
      </c>
      <c r="D651" s="107">
        <v>0</v>
      </c>
      <c r="E651" s="107">
        <v>0</v>
      </c>
      <c r="F651" s="107">
        <v>0</v>
      </c>
      <c r="G651" s="107">
        <v>0</v>
      </c>
      <c r="H651" s="107">
        <v>0</v>
      </c>
      <c r="I651" s="107">
        <v>0</v>
      </c>
      <c r="J651" s="107">
        <v>0</v>
      </c>
      <c r="K651" s="157">
        <f t="shared" si="488"/>
        <v>0</v>
      </c>
    </row>
    <row r="652" spans="1:11" s="107" customFormat="1" x14ac:dyDescent="0.3">
      <c r="A652" s="157" t="str">
        <f t="shared" si="485"/>
        <v>Stow BedonBungalow</v>
      </c>
      <c r="B652" s="157" t="s">
        <v>265</v>
      </c>
      <c r="C652" s="187" t="s">
        <v>555</v>
      </c>
      <c r="D652" s="107">
        <v>0</v>
      </c>
      <c r="E652" s="107">
        <v>0</v>
      </c>
      <c r="F652" s="107">
        <v>1</v>
      </c>
      <c r="G652" s="107">
        <v>0</v>
      </c>
      <c r="H652" s="107">
        <v>0</v>
      </c>
      <c r="I652" s="107">
        <v>0</v>
      </c>
      <c r="J652" s="107">
        <v>0</v>
      </c>
      <c r="K652" s="157">
        <f t="shared" si="488"/>
        <v>1</v>
      </c>
    </row>
    <row r="653" spans="1:11" s="107" customFormat="1" x14ac:dyDescent="0.3">
      <c r="A653" s="157" t="str">
        <f t="shared" si="485"/>
        <v>Stow BedonFlat</v>
      </c>
      <c r="B653" s="157" t="s">
        <v>265</v>
      </c>
      <c r="C653" s="187" t="s">
        <v>33</v>
      </c>
      <c r="D653" s="107">
        <v>0</v>
      </c>
      <c r="E653" s="107">
        <v>0</v>
      </c>
      <c r="F653" s="107">
        <v>0</v>
      </c>
      <c r="G653" s="107">
        <v>0</v>
      </c>
      <c r="H653" s="107">
        <v>0</v>
      </c>
      <c r="I653" s="107">
        <v>0</v>
      </c>
      <c r="J653" s="107">
        <v>0</v>
      </c>
      <c r="K653" s="157">
        <f t="shared" si="488"/>
        <v>0</v>
      </c>
    </row>
    <row r="654" spans="1:11" s="107" customFormat="1" x14ac:dyDescent="0.3">
      <c r="A654" s="157" t="str">
        <f t="shared" si="485"/>
        <v>Stow BedonHouse</v>
      </c>
      <c r="B654" s="157" t="s">
        <v>265</v>
      </c>
      <c r="C654" s="187" t="s">
        <v>556</v>
      </c>
      <c r="D654" s="107">
        <v>0</v>
      </c>
      <c r="E654" s="107">
        <v>0</v>
      </c>
      <c r="F654" s="107">
        <v>1</v>
      </c>
      <c r="G654" s="107">
        <v>2</v>
      </c>
      <c r="H654" s="107">
        <v>0</v>
      </c>
      <c r="I654" s="107">
        <v>0</v>
      </c>
      <c r="J654" s="107">
        <v>0</v>
      </c>
      <c r="K654" s="157">
        <f t="shared" si="488"/>
        <v>3</v>
      </c>
    </row>
    <row r="655" spans="1:11" s="107" customFormat="1" x14ac:dyDescent="0.3">
      <c r="A655" s="157" t="str">
        <f t="shared" si="485"/>
        <v>Stow BedonMaisonette</v>
      </c>
      <c r="B655" s="157" t="s">
        <v>265</v>
      </c>
      <c r="C655" s="188" t="s">
        <v>557</v>
      </c>
      <c r="D655" s="107">
        <v>0</v>
      </c>
      <c r="E655" s="107">
        <v>0</v>
      </c>
      <c r="F655" s="107">
        <v>0</v>
      </c>
      <c r="G655" s="107">
        <v>0</v>
      </c>
      <c r="H655" s="107">
        <v>0</v>
      </c>
      <c r="I655" s="107">
        <v>0</v>
      </c>
      <c r="J655" s="107">
        <v>0</v>
      </c>
      <c r="K655" s="157">
        <f t="shared" si="488"/>
        <v>0</v>
      </c>
    </row>
    <row r="656" spans="1:11" s="107" customFormat="1" x14ac:dyDescent="0.3">
      <c r="A656" s="157" t="str">
        <f>B656&amp;C656</f>
        <v>Stow BedonGeneral needs</v>
      </c>
      <c r="B656" s="157" t="s">
        <v>265</v>
      </c>
      <c r="C656" s="188" t="s">
        <v>67</v>
      </c>
      <c r="D656" s="157">
        <f t="shared" ref="D656:K656" si="495">SUM(D650:D654)</f>
        <v>0</v>
      </c>
      <c r="E656" s="157">
        <f t="shared" si="495"/>
        <v>0</v>
      </c>
      <c r="F656" s="157">
        <f t="shared" si="495"/>
        <v>2</v>
      </c>
      <c r="G656" s="157">
        <f t="shared" si="495"/>
        <v>2</v>
      </c>
      <c r="H656" s="157">
        <f t="shared" si="495"/>
        <v>0</v>
      </c>
      <c r="I656" s="157">
        <f t="shared" si="495"/>
        <v>0</v>
      </c>
      <c r="J656" s="157">
        <f t="shared" si="495"/>
        <v>0</v>
      </c>
      <c r="K656" s="157">
        <f t="shared" si="495"/>
        <v>4</v>
      </c>
    </row>
    <row r="657" spans="1:11" s="107" customFormat="1" x14ac:dyDescent="0.3">
      <c r="A657" s="157" t="str">
        <f t="shared" si="485"/>
        <v>Stow BedonSheltered</v>
      </c>
      <c r="B657" s="157" t="s">
        <v>265</v>
      </c>
      <c r="C657" s="188" t="s">
        <v>46</v>
      </c>
      <c r="D657" s="107">
        <v>0</v>
      </c>
      <c r="E657" s="107">
        <v>0</v>
      </c>
      <c r="F657" s="107">
        <v>0</v>
      </c>
      <c r="G657" s="107">
        <v>0</v>
      </c>
      <c r="H657" s="107">
        <v>0</v>
      </c>
      <c r="I657" s="107">
        <v>0</v>
      </c>
      <c r="J657" s="107">
        <v>0</v>
      </c>
      <c r="K657" s="157">
        <f t="shared" si="488"/>
        <v>0</v>
      </c>
    </row>
    <row r="658" spans="1:11" s="107" customFormat="1" x14ac:dyDescent="0.3">
      <c r="A658" s="157" t="str">
        <f t="shared" si="485"/>
        <v>Stow BedonShared ownership</v>
      </c>
      <c r="B658" s="157" t="s">
        <v>265</v>
      </c>
      <c r="C658" s="189" t="s">
        <v>24</v>
      </c>
      <c r="D658" s="107">
        <v>0</v>
      </c>
      <c r="E658" s="107">
        <v>0</v>
      </c>
      <c r="F658" s="107">
        <v>0</v>
      </c>
      <c r="G658" s="107">
        <v>0</v>
      </c>
      <c r="H658" s="107">
        <v>0</v>
      </c>
      <c r="I658" s="107">
        <v>0</v>
      </c>
      <c r="J658" s="107">
        <v>0</v>
      </c>
      <c r="K658" s="157">
        <f t="shared" si="488"/>
        <v>0</v>
      </c>
    </row>
    <row r="659" spans="1:11" s="107" customFormat="1" x14ac:dyDescent="0.3">
      <c r="A659" s="157" t="str">
        <f t="shared" si="485"/>
        <v>SwaffhamBedsit</v>
      </c>
      <c r="B659" s="157" t="s">
        <v>269</v>
      </c>
      <c r="C659" s="186" t="s">
        <v>70</v>
      </c>
      <c r="D659" s="107">
        <v>0</v>
      </c>
      <c r="E659" s="107">
        <v>0</v>
      </c>
      <c r="F659" s="107">
        <v>0</v>
      </c>
      <c r="G659" s="107">
        <v>0</v>
      </c>
      <c r="H659" s="107">
        <v>0</v>
      </c>
      <c r="I659" s="107">
        <v>0</v>
      </c>
      <c r="J659" s="107">
        <v>0</v>
      </c>
      <c r="K659" s="157">
        <f t="shared" si="488"/>
        <v>0</v>
      </c>
    </row>
    <row r="660" spans="1:11" s="107" customFormat="1" x14ac:dyDescent="0.3">
      <c r="A660" s="157" t="str">
        <f t="shared" si="485"/>
        <v>SwaffhamBungalow</v>
      </c>
      <c r="B660" s="157" t="s">
        <v>269</v>
      </c>
      <c r="C660" s="187" t="s">
        <v>555</v>
      </c>
      <c r="D660" s="107">
        <v>0</v>
      </c>
      <c r="E660" s="107">
        <v>47</v>
      </c>
      <c r="F660" s="107">
        <v>83</v>
      </c>
      <c r="G660" s="107">
        <v>4</v>
      </c>
      <c r="H660" s="107">
        <v>0</v>
      </c>
      <c r="I660" s="107">
        <v>0</v>
      </c>
      <c r="J660" s="107">
        <v>0</v>
      </c>
      <c r="K660" s="157">
        <f t="shared" si="488"/>
        <v>134</v>
      </c>
    </row>
    <row r="661" spans="1:11" s="107" customFormat="1" x14ac:dyDescent="0.3">
      <c r="A661" s="157" t="str">
        <f t="shared" ref="A661:A733" si="496">B661&amp;C661</f>
        <v>SwaffhamFlat</v>
      </c>
      <c r="B661" s="157" t="s">
        <v>269</v>
      </c>
      <c r="C661" s="187" t="s">
        <v>33</v>
      </c>
      <c r="D661" s="107">
        <v>0</v>
      </c>
      <c r="E661" s="107">
        <v>126</v>
      </c>
      <c r="F661" s="107">
        <v>95</v>
      </c>
      <c r="G661" s="107">
        <v>1</v>
      </c>
      <c r="H661" s="107">
        <v>0</v>
      </c>
      <c r="I661" s="107">
        <v>0</v>
      </c>
      <c r="J661" s="107">
        <v>0</v>
      </c>
      <c r="K661" s="157">
        <f t="shared" si="488"/>
        <v>222</v>
      </c>
    </row>
    <row r="662" spans="1:11" s="107" customFormat="1" x14ac:dyDescent="0.3">
      <c r="A662" s="157" t="str">
        <f t="shared" si="496"/>
        <v>SwaffhamHouse</v>
      </c>
      <c r="B662" s="157" t="s">
        <v>269</v>
      </c>
      <c r="C662" s="187" t="s">
        <v>556</v>
      </c>
      <c r="D662" s="107">
        <v>0</v>
      </c>
      <c r="E662" s="107">
        <v>10</v>
      </c>
      <c r="F662" s="107">
        <v>139</v>
      </c>
      <c r="G662" s="107">
        <v>252</v>
      </c>
      <c r="H662" s="107">
        <v>4</v>
      </c>
      <c r="I662" s="107">
        <v>0</v>
      </c>
      <c r="J662" s="107">
        <v>1</v>
      </c>
      <c r="K662" s="157">
        <f t="shared" si="488"/>
        <v>406</v>
      </c>
    </row>
    <row r="663" spans="1:11" s="107" customFormat="1" x14ac:dyDescent="0.3">
      <c r="A663" s="157" t="str">
        <f t="shared" si="496"/>
        <v>SwaffhamMaisonette</v>
      </c>
      <c r="B663" s="157" t="s">
        <v>269</v>
      </c>
      <c r="C663" s="188" t="s">
        <v>557</v>
      </c>
      <c r="D663" s="107">
        <v>0</v>
      </c>
      <c r="E663" s="107">
        <v>0</v>
      </c>
      <c r="F663" s="107">
        <v>0</v>
      </c>
      <c r="G663" s="107">
        <v>0</v>
      </c>
      <c r="H663" s="107">
        <v>0</v>
      </c>
      <c r="I663" s="107">
        <v>0</v>
      </c>
      <c r="J663" s="107">
        <v>0</v>
      </c>
      <c r="K663" s="157">
        <f t="shared" si="488"/>
        <v>0</v>
      </c>
    </row>
    <row r="664" spans="1:11" s="107" customFormat="1" x14ac:dyDescent="0.3">
      <c r="A664" s="157" t="str">
        <f>B664&amp;C664</f>
        <v>SwaffhamGeneral needs</v>
      </c>
      <c r="B664" s="157" t="s">
        <v>269</v>
      </c>
      <c r="C664" s="188" t="s">
        <v>67</v>
      </c>
      <c r="D664" s="157">
        <f t="shared" ref="D664:K664" si="497">SUM(D658:D662)</f>
        <v>0</v>
      </c>
      <c r="E664" s="157">
        <f t="shared" si="497"/>
        <v>183</v>
      </c>
      <c r="F664" s="157">
        <f t="shared" si="497"/>
        <v>317</v>
      </c>
      <c r="G664" s="157">
        <f t="shared" si="497"/>
        <v>257</v>
      </c>
      <c r="H664" s="157">
        <f t="shared" si="497"/>
        <v>4</v>
      </c>
      <c r="I664" s="157">
        <f t="shared" si="497"/>
        <v>0</v>
      </c>
      <c r="J664" s="157">
        <f t="shared" si="497"/>
        <v>1</v>
      </c>
      <c r="K664" s="157">
        <f t="shared" si="497"/>
        <v>762</v>
      </c>
    </row>
    <row r="665" spans="1:11" s="107" customFormat="1" x14ac:dyDescent="0.3">
      <c r="A665" s="157" t="str">
        <f t="shared" si="496"/>
        <v>SwaffhamSheltered</v>
      </c>
      <c r="B665" s="157" t="s">
        <v>269</v>
      </c>
      <c r="C665" s="188" t="s">
        <v>46</v>
      </c>
      <c r="D665" s="107">
        <v>15</v>
      </c>
      <c r="E665" s="107">
        <v>29</v>
      </c>
      <c r="F665" s="107">
        <v>3</v>
      </c>
      <c r="G665" s="107">
        <v>1</v>
      </c>
      <c r="H665" s="107">
        <v>0</v>
      </c>
      <c r="I665" s="107">
        <v>0</v>
      </c>
      <c r="J665" s="107">
        <v>0</v>
      </c>
      <c r="K665" s="157">
        <f t="shared" si="488"/>
        <v>48</v>
      </c>
    </row>
    <row r="666" spans="1:11" s="107" customFormat="1" x14ac:dyDescent="0.3">
      <c r="A666" s="157" t="str">
        <f t="shared" si="496"/>
        <v>SwaffhamShared ownership</v>
      </c>
      <c r="B666" s="157" t="s">
        <v>269</v>
      </c>
      <c r="C666" s="189" t="s">
        <v>24</v>
      </c>
      <c r="D666" s="107">
        <v>0</v>
      </c>
      <c r="E666" s="107">
        <v>0</v>
      </c>
      <c r="F666" s="107">
        <v>18</v>
      </c>
      <c r="G666" s="107">
        <v>7</v>
      </c>
      <c r="H666" s="107">
        <v>0</v>
      </c>
      <c r="I666" s="107">
        <v>0</v>
      </c>
      <c r="J666" s="107">
        <v>0</v>
      </c>
      <c r="K666" s="157">
        <f t="shared" si="488"/>
        <v>25</v>
      </c>
    </row>
    <row r="667" spans="1:11" s="107" customFormat="1" x14ac:dyDescent="0.3">
      <c r="A667" s="157" t="str">
        <f t="shared" si="496"/>
        <v>Swanton MorleyBedsit</v>
      </c>
      <c r="B667" s="157" t="s">
        <v>271</v>
      </c>
      <c r="C667" s="186" t="s">
        <v>70</v>
      </c>
      <c r="D667" s="107">
        <v>0</v>
      </c>
      <c r="E667" s="107">
        <v>0</v>
      </c>
      <c r="F667" s="107">
        <v>0</v>
      </c>
      <c r="G667" s="107">
        <v>0</v>
      </c>
      <c r="H667" s="107">
        <v>0</v>
      </c>
      <c r="I667" s="107">
        <v>0</v>
      </c>
      <c r="J667" s="107">
        <v>0</v>
      </c>
      <c r="K667" s="157">
        <f t="shared" si="488"/>
        <v>0</v>
      </c>
    </row>
    <row r="668" spans="1:11" s="107" customFormat="1" x14ac:dyDescent="0.3">
      <c r="A668" s="157" t="str">
        <f t="shared" si="496"/>
        <v>Swanton MorleyBungalow</v>
      </c>
      <c r="B668" s="157" t="s">
        <v>271</v>
      </c>
      <c r="C668" s="187" t="s">
        <v>555</v>
      </c>
      <c r="D668" s="107">
        <v>0</v>
      </c>
      <c r="E668" s="107">
        <v>0</v>
      </c>
      <c r="F668" s="107">
        <v>17</v>
      </c>
      <c r="G668" s="107">
        <v>0</v>
      </c>
      <c r="H668" s="107">
        <v>0</v>
      </c>
      <c r="I668" s="107">
        <v>0</v>
      </c>
      <c r="J668" s="107">
        <v>0</v>
      </c>
      <c r="K668" s="157">
        <f t="shared" si="488"/>
        <v>17</v>
      </c>
    </row>
    <row r="669" spans="1:11" s="107" customFormat="1" x14ac:dyDescent="0.3">
      <c r="A669" s="157" t="str">
        <f t="shared" si="496"/>
        <v>Swanton MorleyFlat</v>
      </c>
      <c r="B669" s="157" t="s">
        <v>271</v>
      </c>
      <c r="C669" s="187" t="s">
        <v>33</v>
      </c>
      <c r="D669" s="107">
        <v>0</v>
      </c>
      <c r="E669" s="107">
        <v>0</v>
      </c>
      <c r="F669" s="107">
        <v>2</v>
      </c>
      <c r="G669" s="107">
        <v>0</v>
      </c>
      <c r="H669" s="107">
        <v>0</v>
      </c>
      <c r="I669" s="107">
        <v>0</v>
      </c>
      <c r="J669" s="107">
        <v>0</v>
      </c>
      <c r="K669" s="157">
        <f t="shared" si="488"/>
        <v>2</v>
      </c>
    </row>
    <row r="670" spans="1:11" s="107" customFormat="1" x14ac:dyDescent="0.3">
      <c r="A670" s="157" t="str">
        <f t="shared" si="496"/>
        <v>Swanton MorleyHouse</v>
      </c>
      <c r="B670" s="157" t="s">
        <v>271</v>
      </c>
      <c r="C670" s="187" t="s">
        <v>556</v>
      </c>
      <c r="D670" s="107">
        <v>0</v>
      </c>
      <c r="E670" s="107">
        <v>8</v>
      </c>
      <c r="F670" s="107">
        <v>11</v>
      </c>
      <c r="G670" s="107">
        <v>19</v>
      </c>
      <c r="H670" s="107">
        <v>0</v>
      </c>
      <c r="I670" s="107">
        <v>0</v>
      </c>
      <c r="J670" s="107">
        <v>0</v>
      </c>
      <c r="K670" s="157">
        <f t="shared" si="488"/>
        <v>38</v>
      </c>
    </row>
    <row r="671" spans="1:11" s="107" customFormat="1" x14ac:dyDescent="0.3">
      <c r="A671" s="157" t="str">
        <f t="shared" si="496"/>
        <v>Swanton MorleyMaisonette</v>
      </c>
      <c r="B671" s="157" t="s">
        <v>271</v>
      </c>
      <c r="C671" s="188" t="s">
        <v>557</v>
      </c>
      <c r="D671" s="107">
        <v>0</v>
      </c>
      <c r="E671" s="107">
        <v>0</v>
      </c>
      <c r="F671" s="107">
        <v>0</v>
      </c>
      <c r="G671" s="107">
        <v>0</v>
      </c>
      <c r="H671" s="107">
        <v>0</v>
      </c>
      <c r="I671" s="107">
        <v>0</v>
      </c>
      <c r="J671" s="107">
        <v>0</v>
      </c>
      <c r="K671" s="157">
        <f t="shared" si="488"/>
        <v>0</v>
      </c>
    </row>
    <row r="672" spans="1:11" s="107" customFormat="1" x14ac:dyDescent="0.3">
      <c r="A672" s="157" t="str">
        <f>B672&amp;C672</f>
        <v>Swanton MorleyGeneral needs</v>
      </c>
      <c r="B672" s="157" t="s">
        <v>271</v>
      </c>
      <c r="C672" s="188" t="s">
        <v>67</v>
      </c>
      <c r="D672" s="157">
        <f t="shared" ref="D672:K672" si="498">SUM(D666:D670)</f>
        <v>0</v>
      </c>
      <c r="E672" s="157">
        <f t="shared" si="498"/>
        <v>8</v>
      </c>
      <c r="F672" s="157">
        <f t="shared" si="498"/>
        <v>48</v>
      </c>
      <c r="G672" s="157">
        <f t="shared" si="498"/>
        <v>26</v>
      </c>
      <c r="H672" s="157">
        <f t="shared" si="498"/>
        <v>0</v>
      </c>
      <c r="I672" s="157">
        <f t="shared" si="498"/>
        <v>0</v>
      </c>
      <c r="J672" s="157">
        <f t="shared" si="498"/>
        <v>0</v>
      </c>
      <c r="K672" s="157">
        <f t="shared" si="498"/>
        <v>82</v>
      </c>
    </row>
    <row r="673" spans="1:11" s="107" customFormat="1" x14ac:dyDescent="0.3">
      <c r="A673" s="157" t="str">
        <f t="shared" si="496"/>
        <v>Swanton MorleySheltered</v>
      </c>
      <c r="B673" s="157" t="s">
        <v>271</v>
      </c>
      <c r="C673" s="188" t="s">
        <v>46</v>
      </c>
      <c r="D673" s="107">
        <v>0</v>
      </c>
      <c r="E673" s="107">
        <v>0</v>
      </c>
      <c r="F673" s="107">
        <v>0</v>
      </c>
      <c r="G673" s="107">
        <v>0</v>
      </c>
      <c r="H673" s="107">
        <v>0</v>
      </c>
      <c r="I673" s="107">
        <v>0</v>
      </c>
      <c r="J673" s="107">
        <v>0</v>
      </c>
      <c r="K673" s="157">
        <f t="shared" si="488"/>
        <v>0</v>
      </c>
    </row>
    <row r="674" spans="1:11" s="107" customFormat="1" x14ac:dyDescent="0.3">
      <c r="A674" s="157" t="str">
        <f t="shared" si="496"/>
        <v>Swanton MorleyShared ownership</v>
      </c>
      <c r="B674" s="157" t="s">
        <v>271</v>
      </c>
      <c r="C674" s="189" t="s">
        <v>24</v>
      </c>
      <c r="D674" s="107">
        <v>0</v>
      </c>
      <c r="E674" s="107">
        <v>0</v>
      </c>
      <c r="F674" s="107">
        <v>0</v>
      </c>
      <c r="G674" s="107">
        <v>0</v>
      </c>
      <c r="H674" s="107">
        <v>0</v>
      </c>
      <c r="I674" s="107">
        <v>0</v>
      </c>
      <c r="J674" s="107">
        <v>0</v>
      </c>
      <c r="K674" s="157">
        <f t="shared" si="488"/>
        <v>0</v>
      </c>
    </row>
    <row r="675" spans="1:11" s="107" customFormat="1" x14ac:dyDescent="0.3">
      <c r="A675" s="157" t="str">
        <f t="shared" si="496"/>
        <v>ThetfordBedsit</v>
      </c>
      <c r="B675" s="157" t="s">
        <v>273</v>
      </c>
      <c r="C675" s="186" t="s">
        <v>70</v>
      </c>
      <c r="D675" s="107">
        <v>2</v>
      </c>
      <c r="E675" s="107">
        <v>0</v>
      </c>
      <c r="F675" s="107">
        <v>0</v>
      </c>
      <c r="G675" s="107">
        <v>0</v>
      </c>
      <c r="H675" s="107">
        <v>0</v>
      </c>
      <c r="I675" s="107">
        <v>0</v>
      </c>
      <c r="J675" s="107">
        <v>0</v>
      </c>
      <c r="K675" s="157">
        <f t="shared" si="488"/>
        <v>2</v>
      </c>
    </row>
    <row r="676" spans="1:11" s="107" customFormat="1" x14ac:dyDescent="0.3">
      <c r="A676" s="157" t="str">
        <f t="shared" si="496"/>
        <v>ThetfordBungalow</v>
      </c>
      <c r="B676" s="157" t="s">
        <v>273</v>
      </c>
      <c r="C676" s="187" t="s">
        <v>555</v>
      </c>
      <c r="D676" s="107">
        <v>0</v>
      </c>
      <c r="E676" s="107">
        <v>99</v>
      </c>
      <c r="F676" s="107">
        <v>130</v>
      </c>
      <c r="G676" s="107">
        <v>8</v>
      </c>
      <c r="H676" s="107">
        <v>0</v>
      </c>
      <c r="I676" s="107">
        <v>0</v>
      </c>
      <c r="J676" s="107">
        <v>0</v>
      </c>
      <c r="K676" s="157">
        <f t="shared" si="488"/>
        <v>237</v>
      </c>
    </row>
    <row r="677" spans="1:11" s="107" customFormat="1" x14ac:dyDescent="0.3">
      <c r="A677" s="157" t="str">
        <f t="shared" si="496"/>
        <v>ThetfordFlat</v>
      </c>
      <c r="B677" s="157" t="s">
        <v>273</v>
      </c>
      <c r="C677" s="187" t="s">
        <v>33</v>
      </c>
      <c r="D677" s="107">
        <v>6</v>
      </c>
      <c r="E677" s="107">
        <v>372</v>
      </c>
      <c r="F677" s="107">
        <v>232</v>
      </c>
      <c r="G677" s="107">
        <v>1</v>
      </c>
      <c r="H677" s="107">
        <v>0</v>
      </c>
      <c r="I677" s="107">
        <v>0</v>
      </c>
      <c r="J677" s="107">
        <v>0</v>
      </c>
      <c r="K677" s="157">
        <f t="shared" si="488"/>
        <v>611</v>
      </c>
    </row>
    <row r="678" spans="1:11" s="107" customFormat="1" x14ac:dyDescent="0.3">
      <c r="A678" s="157" t="str">
        <f t="shared" si="496"/>
        <v>ThetfordHouse</v>
      </c>
      <c r="B678" s="157" t="s">
        <v>273</v>
      </c>
      <c r="C678" s="187" t="s">
        <v>556</v>
      </c>
      <c r="D678" s="107">
        <v>0</v>
      </c>
      <c r="E678" s="107">
        <v>18</v>
      </c>
      <c r="F678" s="107">
        <v>300</v>
      </c>
      <c r="G678" s="107">
        <v>1049</v>
      </c>
      <c r="H678" s="107">
        <v>109</v>
      </c>
      <c r="I678" s="107">
        <v>1</v>
      </c>
      <c r="J678" s="107">
        <v>4</v>
      </c>
      <c r="K678" s="157">
        <f t="shared" si="488"/>
        <v>1481</v>
      </c>
    </row>
    <row r="679" spans="1:11" s="107" customFormat="1" x14ac:dyDescent="0.3">
      <c r="A679" s="157" t="str">
        <f t="shared" si="496"/>
        <v>ThetfordMaisonette</v>
      </c>
      <c r="B679" s="157" t="s">
        <v>273</v>
      </c>
      <c r="C679" s="188" t="s">
        <v>557</v>
      </c>
      <c r="D679" s="107">
        <v>0</v>
      </c>
      <c r="E679" s="107">
        <v>1</v>
      </c>
      <c r="F679" s="107">
        <v>8</v>
      </c>
      <c r="G679" s="107">
        <v>18</v>
      </c>
      <c r="H679" s="107">
        <v>0</v>
      </c>
      <c r="I679" s="107">
        <v>0</v>
      </c>
      <c r="J679" s="107">
        <v>0</v>
      </c>
      <c r="K679" s="157">
        <f t="shared" ref="K679:K751" si="499">SUM(D679:J679)</f>
        <v>27</v>
      </c>
    </row>
    <row r="680" spans="1:11" s="107" customFormat="1" x14ac:dyDescent="0.3">
      <c r="A680" s="157" t="str">
        <f>B680&amp;C680</f>
        <v>ThetfordGeneral needs</v>
      </c>
      <c r="B680" s="157" t="s">
        <v>273</v>
      </c>
      <c r="C680" s="188" t="s">
        <v>67</v>
      </c>
      <c r="D680" s="157">
        <f t="shared" ref="D680:K680" si="500">SUM(D674:D678)</f>
        <v>8</v>
      </c>
      <c r="E680" s="157">
        <f t="shared" si="500"/>
        <v>489</v>
      </c>
      <c r="F680" s="157">
        <f t="shared" si="500"/>
        <v>662</v>
      </c>
      <c r="G680" s="157">
        <f t="shared" si="500"/>
        <v>1058</v>
      </c>
      <c r="H680" s="157">
        <f t="shared" si="500"/>
        <v>109</v>
      </c>
      <c r="I680" s="157">
        <f t="shared" si="500"/>
        <v>1</v>
      </c>
      <c r="J680" s="157">
        <f t="shared" si="500"/>
        <v>4</v>
      </c>
      <c r="K680" s="157">
        <f t="shared" si="500"/>
        <v>2331</v>
      </c>
    </row>
    <row r="681" spans="1:11" s="107" customFormat="1" x14ac:dyDescent="0.3">
      <c r="A681" s="157" t="str">
        <f t="shared" si="496"/>
        <v>ThetfordSheltered</v>
      </c>
      <c r="B681" s="157" t="s">
        <v>273</v>
      </c>
      <c r="C681" s="188" t="s">
        <v>46</v>
      </c>
      <c r="D681" s="107">
        <v>19</v>
      </c>
      <c r="E681" s="107">
        <v>105</v>
      </c>
      <c r="F681" s="107">
        <v>7</v>
      </c>
      <c r="G681" s="107">
        <v>0</v>
      </c>
      <c r="H681" s="107">
        <v>0</v>
      </c>
      <c r="I681" s="107">
        <v>0</v>
      </c>
      <c r="J681" s="107">
        <v>0</v>
      </c>
      <c r="K681" s="157">
        <f t="shared" si="499"/>
        <v>131</v>
      </c>
    </row>
    <row r="682" spans="1:11" s="107" customFormat="1" x14ac:dyDescent="0.3">
      <c r="A682" s="157" t="str">
        <f t="shared" si="496"/>
        <v>ThetfordShared ownership</v>
      </c>
      <c r="B682" s="157" t="s">
        <v>273</v>
      </c>
      <c r="C682" s="189" t="s">
        <v>24</v>
      </c>
      <c r="D682" s="107">
        <v>0</v>
      </c>
      <c r="E682" s="107">
        <v>4</v>
      </c>
      <c r="F682" s="107">
        <v>40</v>
      </c>
      <c r="G682" s="107">
        <v>19</v>
      </c>
      <c r="H682" s="107">
        <v>2</v>
      </c>
      <c r="I682" s="107">
        <v>0</v>
      </c>
      <c r="J682" s="107">
        <v>0</v>
      </c>
      <c r="K682" s="157">
        <f t="shared" si="499"/>
        <v>65</v>
      </c>
    </row>
    <row r="683" spans="1:11" s="107" customFormat="1" x14ac:dyDescent="0.3">
      <c r="A683" s="157" t="str">
        <f t="shared" si="496"/>
        <v>ThompsonBedsit</v>
      </c>
      <c r="B683" s="157" t="s">
        <v>275</v>
      </c>
      <c r="C683" s="186" t="s">
        <v>70</v>
      </c>
      <c r="D683" s="107">
        <v>0</v>
      </c>
      <c r="E683" s="107">
        <v>0</v>
      </c>
      <c r="F683" s="107">
        <v>0</v>
      </c>
      <c r="G683" s="107">
        <v>0</v>
      </c>
      <c r="H683" s="107">
        <v>0</v>
      </c>
      <c r="I683" s="107">
        <v>0</v>
      </c>
      <c r="J683" s="107">
        <v>0</v>
      </c>
      <c r="K683" s="157">
        <f t="shared" si="499"/>
        <v>0</v>
      </c>
    </row>
    <row r="684" spans="1:11" s="107" customFormat="1" x14ac:dyDescent="0.3">
      <c r="A684" s="157" t="str">
        <f t="shared" si="496"/>
        <v>ThompsonBungalow</v>
      </c>
      <c r="B684" s="157" t="s">
        <v>275</v>
      </c>
      <c r="C684" s="187" t="s">
        <v>555</v>
      </c>
      <c r="D684" s="107">
        <v>0</v>
      </c>
      <c r="E684" s="107">
        <v>0</v>
      </c>
      <c r="F684" s="107">
        <v>3</v>
      </c>
      <c r="G684" s="107">
        <v>0</v>
      </c>
      <c r="H684" s="107">
        <v>0</v>
      </c>
      <c r="I684" s="107">
        <v>0</v>
      </c>
      <c r="J684" s="107">
        <v>0</v>
      </c>
      <c r="K684" s="157">
        <f t="shared" si="499"/>
        <v>3</v>
      </c>
    </row>
    <row r="685" spans="1:11" s="107" customFormat="1" x14ac:dyDescent="0.3">
      <c r="A685" s="157" t="str">
        <f t="shared" si="496"/>
        <v>ThompsonFlat</v>
      </c>
      <c r="B685" s="157" t="s">
        <v>275</v>
      </c>
      <c r="C685" s="187" t="s">
        <v>33</v>
      </c>
      <c r="D685" s="107">
        <v>0</v>
      </c>
      <c r="E685" s="107">
        <v>0</v>
      </c>
      <c r="F685" s="107">
        <v>0</v>
      </c>
      <c r="G685" s="107">
        <v>0</v>
      </c>
      <c r="H685" s="107">
        <v>0</v>
      </c>
      <c r="I685" s="107">
        <v>0</v>
      </c>
      <c r="J685" s="107">
        <v>0</v>
      </c>
      <c r="K685" s="157">
        <f t="shared" si="499"/>
        <v>0</v>
      </c>
    </row>
    <row r="686" spans="1:11" s="107" customFormat="1" x14ac:dyDescent="0.3">
      <c r="A686" s="157" t="str">
        <f t="shared" si="496"/>
        <v>ThompsonHouse</v>
      </c>
      <c r="B686" s="157" t="s">
        <v>275</v>
      </c>
      <c r="C686" s="187" t="s">
        <v>556</v>
      </c>
      <c r="D686" s="107">
        <v>0</v>
      </c>
      <c r="E686" s="107">
        <v>0</v>
      </c>
      <c r="F686" s="107">
        <v>2</v>
      </c>
      <c r="G686" s="107">
        <v>7</v>
      </c>
      <c r="H686" s="107">
        <v>0</v>
      </c>
      <c r="I686" s="107">
        <v>0</v>
      </c>
      <c r="J686" s="107">
        <v>0</v>
      </c>
      <c r="K686" s="157">
        <f t="shared" si="499"/>
        <v>9</v>
      </c>
    </row>
    <row r="687" spans="1:11" s="107" customFormat="1" x14ac:dyDescent="0.3">
      <c r="A687" s="157" t="str">
        <f t="shared" si="496"/>
        <v>ThompsonMaisonette</v>
      </c>
      <c r="B687" s="157" t="s">
        <v>275</v>
      </c>
      <c r="C687" s="188" t="s">
        <v>557</v>
      </c>
      <c r="D687" s="107">
        <v>0</v>
      </c>
      <c r="E687" s="107">
        <v>0</v>
      </c>
      <c r="F687" s="107">
        <v>0</v>
      </c>
      <c r="G687" s="107">
        <v>0</v>
      </c>
      <c r="H687" s="107">
        <v>0</v>
      </c>
      <c r="I687" s="107">
        <v>0</v>
      </c>
      <c r="J687" s="107">
        <v>0</v>
      </c>
      <c r="K687" s="157">
        <f t="shared" si="499"/>
        <v>0</v>
      </c>
    </row>
    <row r="688" spans="1:11" s="107" customFormat="1" x14ac:dyDescent="0.3">
      <c r="A688" s="157" t="str">
        <f>B688&amp;C688</f>
        <v>ThompsonGeneral needs</v>
      </c>
      <c r="B688" s="157" t="s">
        <v>275</v>
      </c>
      <c r="C688" s="188" t="s">
        <v>67</v>
      </c>
      <c r="D688" s="157">
        <f t="shared" ref="D688:K688" si="501">SUM(D682:D686)</f>
        <v>0</v>
      </c>
      <c r="E688" s="157">
        <f t="shared" si="501"/>
        <v>4</v>
      </c>
      <c r="F688" s="157">
        <f t="shared" si="501"/>
        <v>45</v>
      </c>
      <c r="G688" s="157">
        <f t="shared" si="501"/>
        <v>26</v>
      </c>
      <c r="H688" s="157">
        <f t="shared" si="501"/>
        <v>2</v>
      </c>
      <c r="I688" s="157">
        <f t="shared" si="501"/>
        <v>0</v>
      </c>
      <c r="J688" s="157">
        <f t="shared" si="501"/>
        <v>0</v>
      </c>
      <c r="K688" s="157">
        <f t="shared" si="501"/>
        <v>77</v>
      </c>
    </row>
    <row r="689" spans="1:11" s="107" customFormat="1" x14ac:dyDescent="0.3">
      <c r="A689" s="157" t="str">
        <f t="shared" si="496"/>
        <v>ThompsonSheltered</v>
      </c>
      <c r="B689" s="157" t="s">
        <v>275</v>
      </c>
      <c r="C689" s="188" t="s">
        <v>46</v>
      </c>
      <c r="D689" s="107">
        <v>0</v>
      </c>
      <c r="E689" s="107">
        <v>0</v>
      </c>
      <c r="F689" s="107">
        <v>0</v>
      </c>
      <c r="G689" s="107">
        <v>0</v>
      </c>
      <c r="H689" s="107">
        <v>0</v>
      </c>
      <c r="I689" s="107">
        <v>0</v>
      </c>
      <c r="J689" s="107">
        <v>0</v>
      </c>
      <c r="K689" s="157">
        <f t="shared" si="499"/>
        <v>0</v>
      </c>
    </row>
    <row r="690" spans="1:11" s="107" customFormat="1" x14ac:dyDescent="0.3">
      <c r="A690" s="157" t="str">
        <f t="shared" si="496"/>
        <v>ThompsonShared ownership</v>
      </c>
      <c r="B690" s="157" t="s">
        <v>275</v>
      </c>
      <c r="C690" s="189" t="s">
        <v>24</v>
      </c>
      <c r="D690" s="107">
        <v>0</v>
      </c>
      <c r="E690" s="107">
        <v>0</v>
      </c>
      <c r="F690" s="107">
        <v>0</v>
      </c>
      <c r="G690" s="107">
        <v>0</v>
      </c>
      <c r="H690" s="107">
        <v>0</v>
      </c>
      <c r="I690" s="107">
        <v>0</v>
      </c>
      <c r="J690" s="107">
        <v>0</v>
      </c>
      <c r="K690" s="157">
        <f t="shared" si="499"/>
        <v>0</v>
      </c>
    </row>
    <row r="691" spans="1:11" s="107" customFormat="1" x14ac:dyDescent="0.3">
      <c r="A691" s="157" t="str">
        <f t="shared" si="496"/>
        <v>TittleshallBedsit</v>
      </c>
      <c r="B691" s="157" t="s">
        <v>277</v>
      </c>
      <c r="C691" s="186" t="s">
        <v>70</v>
      </c>
      <c r="D691" s="107">
        <v>0</v>
      </c>
      <c r="E691" s="107">
        <v>0</v>
      </c>
      <c r="F691" s="107">
        <v>0</v>
      </c>
      <c r="G691" s="107">
        <v>0</v>
      </c>
      <c r="H691" s="107">
        <v>0</v>
      </c>
      <c r="I691" s="107">
        <v>0</v>
      </c>
      <c r="J691" s="107">
        <v>0</v>
      </c>
      <c r="K691" s="157">
        <f t="shared" si="499"/>
        <v>0</v>
      </c>
    </row>
    <row r="692" spans="1:11" s="107" customFormat="1" x14ac:dyDescent="0.3">
      <c r="A692" s="157" t="str">
        <f t="shared" si="496"/>
        <v>TittleshallBungalow</v>
      </c>
      <c r="B692" s="157" t="s">
        <v>277</v>
      </c>
      <c r="C692" s="187" t="s">
        <v>555</v>
      </c>
      <c r="D692" s="107">
        <v>0</v>
      </c>
      <c r="E692" s="107">
        <v>0</v>
      </c>
      <c r="F692" s="107">
        <v>1</v>
      </c>
      <c r="G692" s="107">
        <v>0</v>
      </c>
      <c r="H692" s="107">
        <v>0</v>
      </c>
      <c r="I692" s="107">
        <v>0</v>
      </c>
      <c r="J692" s="107">
        <v>0</v>
      </c>
      <c r="K692" s="157">
        <f t="shared" si="499"/>
        <v>1</v>
      </c>
    </row>
    <row r="693" spans="1:11" s="107" customFormat="1" x14ac:dyDescent="0.3">
      <c r="A693" s="157" t="str">
        <f t="shared" si="496"/>
        <v>TittleshallFlat</v>
      </c>
      <c r="B693" s="157" t="s">
        <v>277</v>
      </c>
      <c r="C693" s="187" t="s">
        <v>33</v>
      </c>
      <c r="D693" s="107">
        <v>0</v>
      </c>
      <c r="E693" s="107">
        <v>0</v>
      </c>
      <c r="F693" s="107">
        <v>3</v>
      </c>
      <c r="G693" s="107">
        <v>0</v>
      </c>
      <c r="H693" s="107">
        <v>0</v>
      </c>
      <c r="I693" s="107">
        <v>0</v>
      </c>
      <c r="J693" s="107">
        <v>0</v>
      </c>
      <c r="K693" s="157">
        <f t="shared" si="499"/>
        <v>3</v>
      </c>
    </row>
    <row r="694" spans="1:11" s="107" customFormat="1" x14ac:dyDescent="0.3">
      <c r="A694" s="157" t="str">
        <f t="shared" si="496"/>
        <v>TittleshallHouse</v>
      </c>
      <c r="B694" s="157" t="s">
        <v>277</v>
      </c>
      <c r="C694" s="187" t="s">
        <v>556</v>
      </c>
      <c r="D694" s="107">
        <v>0</v>
      </c>
      <c r="E694" s="107">
        <v>0</v>
      </c>
      <c r="F694" s="107">
        <v>0</v>
      </c>
      <c r="G694" s="107">
        <v>9</v>
      </c>
      <c r="H694" s="107">
        <v>3</v>
      </c>
      <c r="I694" s="107">
        <v>0</v>
      </c>
      <c r="J694" s="107">
        <v>0</v>
      </c>
      <c r="K694" s="157">
        <f t="shared" si="499"/>
        <v>12</v>
      </c>
    </row>
    <row r="695" spans="1:11" s="107" customFormat="1" x14ac:dyDescent="0.3">
      <c r="A695" s="157" t="str">
        <f t="shared" si="496"/>
        <v>TittleshallMaisonette</v>
      </c>
      <c r="B695" s="157" t="s">
        <v>277</v>
      </c>
      <c r="C695" s="188" t="s">
        <v>557</v>
      </c>
      <c r="D695" s="107">
        <v>0</v>
      </c>
      <c r="E695" s="107">
        <v>0</v>
      </c>
      <c r="F695" s="107">
        <v>0</v>
      </c>
      <c r="G695" s="107">
        <v>0</v>
      </c>
      <c r="H695" s="107">
        <v>0</v>
      </c>
      <c r="I695" s="107">
        <v>0</v>
      </c>
      <c r="J695" s="107">
        <v>0</v>
      </c>
      <c r="K695" s="157">
        <f t="shared" si="499"/>
        <v>0</v>
      </c>
    </row>
    <row r="696" spans="1:11" s="107" customFormat="1" x14ac:dyDescent="0.3">
      <c r="A696" s="157" t="str">
        <f>B696&amp;C696</f>
        <v>TittleshallGeneral needs</v>
      </c>
      <c r="B696" s="157" t="s">
        <v>277</v>
      </c>
      <c r="C696" s="188" t="s">
        <v>67</v>
      </c>
      <c r="D696" s="157">
        <f t="shared" ref="D696:K696" si="502">SUM(D690:D694)</f>
        <v>0</v>
      </c>
      <c r="E696" s="157">
        <f t="shared" si="502"/>
        <v>0</v>
      </c>
      <c r="F696" s="157">
        <f t="shared" si="502"/>
        <v>4</v>
      </c>
      <c r="G696" s="157">
        <f t="shared" si="502"/>
        <v>9</v>
      </c>
      <c r="H696" s="157">
        <f t="shared" si="502"/>
        <v>3</v>
      </c>
      <c r="I696" s="157">
        <f t="shared" si="502"/>
        <v>0</v>
      </c>
      <c r="J696" s="157">
        <f t="shared" si="502"/>
        <v>0</v>
      </c>
      <c r="K696" s="157">
        <f t="shared" si="502"/>
        <v>16</v>
      </c>
    </row>
    <row r="697" spans="1:11" s="107" customFormat="1" x14ac:dyDescent="0.3">
      <c r="A697" s="157" t="str">
        <f t="shared" si="496"/>
        <v>TittleshallSheltered</v>
      </c>
      <c r="B697" s="157" t="s">
        <v>277</v>
      </c>
      <c r="C697" s="188" t="s">
        <v>46</v>
      </c>
      <c r="D697" s="107">
        <v>0</v>
      </c>
      <c r="E697" s="107">
        <v>0</v>
      </c>
      <c r="F697" s="107">
        <v>0</v>
      </c>
      <c r="G697" s="107">
        <v>0</v>
      </c>
      <c r="H697" s="107">
        <v>0</v>
      </c>
      <c r="I697" s="107">
        <v>0</v>
      </c>
      <c r="J697" s="107">
        <v>0</v>
      </c>
      <c r="K697" s="157">
        <f t="shared" si="499"/>
        <v>0</v>
      </c>
    </row>
    <row r="698" spans="1:11" s="107" customFormat="1" x14ac:dyDescent="0.3">
      <c r="A698" s="157" t="str">
        <f t="shared" si="496"/>
        <v>TittleshallShared ownership</v>
      </c>
      <c r="B698" s="157" t="s">
        <v>277</v>
      </c>
      <c r="C698" s="189" t="s">
        <v>24</v>
      </c>
      <c r="D698" s="107">
        <v>0</v>
      </c>
      <c r="E698" s="107">
        <v>0</v>
      </c>
      <c r="F698" s="107">
        <v>0</v>
      </c>
      <c r="G698" s="107">
        <v>0</v>
      </c>
      <c r="H698" s="107">
        <v>0</v>
      </c>
      <c r="I698" s="107">
        <v>0</v>
      </c>
      <c r="J698" s="107">
        <v>0</v>
      </c>
      <c r="K698" s="157">
        <f t="shared" si="499"/>
        <v>0</v>
      </c>
    </row>
    <row r="699" spans="1:11" s="107" customFormat="1" x14ac:dyDescent="0.3">
      <c r="A699" s="157" t="str">
        <f t="shared" si="496"/>
        <v>WattonBedsit</v>
      </c>
      <c r="B699" s="157" t="s">
        <v>283</v>
      </c>
      <c r="C699" s="186" t="s">
        <v>70</v>
      </c>
      <c r="D699" s="107">
        <v>0</v>
      </c>
      <c r="E699" s="107">
        <v>0</v>
      </c>
      <c r="F699" s="107">
        <v>0</v>
      </c>
      <c r="G699" s="107">
        <v>0</v>
      </c>
      <c r="H699" s="107">
        <v>0</v>
      </c>
      <c r="I699" s="107">
        <v>0</v>
      </c>
      <c r="J699" s="107">
        <v>0</v>
      </c>
      <c r="K699" s="157">
        <f t="shared" si="499"/>
        <v>0</v>
      </c>
    </row>
    <row r="700" spans="1:11" s="107" customFormat="1" x14ac:dyDescent="0.3">
      <c r="A700" s="157" t="str">
        <f t="shared" si="496"/>
        <v>WattonBungalow</v>
      </c>
      <c r="B700" s="157" t="s">
        <v>283</v>
      </c>
      <c r="C700" s="187" t="s">
        <v>555</v>
      </c>
      <c r="D700" s="107">
        <v>0</v>
      </c>
      <c r="E700" s="107">
        <v>40</v>
      </c>
      <c r="F700" s="107">
        <v>67</v>
      </c>
      <c r="G700" s="107">
        <v>0</v>
      </c>
      <c r="H700" s="107">
        <v>0</v>
      </c>
      <c r="I700" s="107">
        <v>0</v>
      </c>
      <c r="J700" s="107">
        <v>0</v>
      </c>
      <c r="K700" s="157">
        <f t="shared" si="499"/>
        <v>107</v>
      </c>
    </row>
    <row r="701" spans="1:11" s="107" customFormat="1" x14ac:dyDescent="0.3">
      <c r="A701" s="157" t="str">
        <f t="shared" si="496"/>
        <v>WattonFlat</v>
      </c>
      <c r="B701" s="157" t="s">
        <v>283</v>
      </c>
      <c r="C701" s="187" t="s">
        <v>33</v>
      </c>
      <c r="D701" s="107">
        <v>0</v>
      </c>
      <c r="E701" s="107">
        <v>57</v>
      </c>
      <c r="F701" s="107">
        <v>33</v>
      </c>
      <c r="G701" s="107">
        <v>0</v>
      </c>
      <c r="H701" s="107">
        <v>0</v>
      </c>
      <c r="I701" s="107">
        <v>0</v>
      </c>
      <c r="J701" s="107">
        <v>0</v>
      </c>
      <c r="K701" s="157">
        <f t="shared" si="499"/>
        <v>90</v>
      </c>
    </row>
    <row r="702" spans="1:11" s="107" customFormat="1" x14ac:dyDescent="0.3">
      <c r="A702" s="157" t="str">
        <f t="shared" si="496"/>
        <v>WattonHouse</v>
      </c>
      <c r="B702" s="157" t="s">
        <v>283</v>
      </c>
      <c r="C702" s="187" t="s">
        <v>556</v>
      </c>
      <c r="D702" s="107">
        <v>0</v>
      </c>
      <c r="E702" s="107">
        <v>2</v>
      </c>
      <c r="F702" s="107">
        <v>69</v>
      </c>
      <c r="G702" s="107">
        <v>134</v>
      </c>
      <c r="H702" s="107">
        <v>6</v>
      </c>
      <c r="I702" s="107">
        <v>0</v>
      </c>
      <c r="J702" s="107">
        <v>0</v>
      </c>
      <c r="K702" s="157">
        <f t="shared" si="499"/>
        <v>211</v>
      </c>
    </row>
    <row r="703" spans="1:11" s="107" customFormat="1" x14ac:dyDescent="0.3">
      <c r="A703" s="157" t="str">
        <f t="shared" si="496"/>
        <v>WattonMaisonette</v>
      </c>
      <c r="B703" s="157" t="s">
        <v>283</v>
      </c>
      <c r="C703" s="188" t="s">
        <v>557</v>
      </c>
      <c r="D703" s="107">
        <v>0</v>
      </c>
      <c r="E703" s="107">
        <v>0</v>
      </c>
      <c r="F703" s="107">
        <v>0</v>
      </c>
      <c r="G703" s="107">
        <v>0</v>
      </c>
      <c r="H703" s="107">
        <v>0</v>
      </c>
      <c r="I703" s="107">
        <v>0</v>
      </c>
      <c r="J703" s="107">
        <v>0</v>
      </c>
      <c r="K703" s="157">
        <f>SUM(D703:J703)</f>
        <v>0</v>
      </c>
    </row>
    <row r="704" spans="1:11" s="107" customFormat="1" x14ac:dyDescent="0.3">
      <c r="A704" s="157" t="str">
        <f>B704&amp;C704</f>
        <v>WattonGeneral needs</v>
      </c>
      <c r="B704" s="157" t="s">
        <v>283</v>
      </c>
      <c r="C704" s="188" t="s">
        <v>67</v>
      </c>
      <c r="D704" s="157">
        <f t="shared" ref="D704:K704" si="503">SUM(D698:D702)</f>
        <v>0</v>
      </c>
      <c r="E704" s="157">
        <f t="shared" si="503"/>
        <v>99</v>
      </c>
      <c r="F704" s="157">
        <f t="shared" si="503"/>
        <v>169</v>
      </c>
      <c r="G704" s="157">
        <f t="shared" si="503"/>
        <v>134</v>
      </c>
      <c r="H704" s="157">
        <f t="shared" si="503"/>
        <v>6</v>
      </c>
      <c r="I704" s="157">
        <f t="shared" si="503"/>
        <v>0</v>
      </c>
      <c r="J704" s="157">
        <f t="shared" si="503"/>
        <v>0</v>
      </c>
      <c r="K704" s="157">
        <f t="shared" si="503"/>
        <v>408</v>
      </c>
    </row>
    <row r="705" spans="1:11" s="107" customFormat="1" x14ac:dyDescent="0.3">
      <c r="A705" s="157" t="str">
        <f t="shared" si="496"/>
        <v>WattonSheltered</v>
      </c>
      <c r="B705" s="157" t="s">
        <v>283</v>
      </c>
      <c r="C705" s="188" t="s">
        <v>46</v>
      </c>
      <c r="D705" s="107">
        <v>0</v>
      </c>
      <c r="E705" s="107">
        <v>4</v>
      </c>
      <c r="F705" s="107">
        <v>1</v>
      </c>
      <c r="G705" s="107">
        <v>0</v>
      </c>
      <c r="H705" s="107">
        <v>0</v>
      </c>
      <c r="I705" s="107">
        <v>0</v>
      </c>
      <c r="J705" s="107">
        <v>0</v>
      </c>
      <c r="K705" s="157">
        <f t="shared" si="499"/>
        <v>5</v>
      </c>
    </row>
    <row r="706" spans="1:11" s="107" customFormat="1" x14ac:dyDescent="0.3">
      <c r="A706" s="157" t="str">
        <f t="shared" si="496"/>
        <v>WattonShared ownership</v>
      </c>
      <c r="B706" s="157" t="s">
        <v>283</v>
      </c>
      <c r="C706" s="189" t="s">
        <v>24</v>
      </c>
      <c r="D706" s="107">
        <v>0</v>
      </c>
      <c r="E706" s="107">
        <v>0</v>
      </c>
      <c r="F706" s="107">
        <v>13</v>
      </c>
      <c r="G706" s="107">
        <v>11</v>
      </c>
      <c r="H706" s="107">
        <v>2</v>
      </c>
      <c r="I706" s="107">
        <v>0</v>
      </c>
      <c r="J706" s="107">
        <v>0</v>
      </c>
      <c r="K706" s="157">
        <f t="shared" si="499"/>
        <v>26</v>
      </c>
    </row>
    <row r="707" spans="1:11" s="107" customFormat="1" x14ac:dyDescent="0.3">
      <c r="A707" s="157" t="str">
        <f t="shared" si="496"/>
        <v>Weasenham St PeterBedsit</v>
      </c>
      <c r="B707" s="157" t="s">
        <v>561</v>
      </c>
      <c r="C707" s="186" t="s">
        <v>70</v>
      </c>
      <c r="D707" s="107">
        <v>0</v>
      </c>
      <c r="E707" s="107">
        <v>0</v>
      </c>
      <c r="F707" s="107">
        <v>0</v>
      </c>
      <c r="G707" s="107">
        <v>0</v>
      </c>
      <c r="H707" s="107">
        <v>0</v>
      </c>
      <c r="I707" s="107">
        <v>0</v>
      </c>
      <c r="J707" s="107">
        <v>0</v>
      </c>
      <c r="K707" s="157">
        <f t="shared" si="499"/>
        <v>0</v>
      </c>
    </row>
    <row r="708" spans="1:11" s="107" customFormat="1" x14ac:dyDescent="0.3">
      <c r="A708" s="157" t="str">
        <f t="shared" si="496"/>
        <v>Weasenham St PeterBungalow</v>
      </c>
      <c r="B708" s="157" t="s">
        <v>561</v>
      </c>
      <c r="C708" s="187" t="s">
        <v>555</v>
      </c>
      <c r="D708" s="107">
        <v>0</v>
      </c>
      <c r="E708" s="107">
        <v>7</v>
      </c>
      <c r="F708" s="107">
        <v>17</v>
      </c>
      <c r="G708" s="107">
        <v>0</v>
      </c>
      <c r="H708" s="107">
        <v>0</v>
      </c>
      <c r="I708" s="107">
        <v>0</v>
      </c>
      <c r="J708" s="107">
        <v>0</v>
      </c>
      <c r="K708" s="157">
        <f t="shared" si="499"/>
        <v>24</v>
      </c>
    </row>
    <row r="709" spans="1:11" s="107" customFormat="1" x14ac:dyDescent="0.3">
      <c r="A709" s="157" t="str">
        <f t="shared" si="496"/>
        <v>Weasenham St PeterFlat</v>
      </c>
      <c r="B709" s="157" t="s">
        <v>561</v>
      </c>
      <c r="C709" s="187" t="s">
        <v>33</v>
      </c>
      <c r="D709" s="107">
        <v>0</v>
      </c>
      <c r="E709" s="107">
        <v>0</v>
      </c>
      <c r="F709" s="107">
        <v>0</v>
      </c>
      <c r="G709" s="107">
        <v>0</v>
      </c>
      <c r="H709" s="107">
        <v>0</v>
      </c>
      <c r="I709" s="107">
        <v>0</v>
      </c>
      <c r="J709" s="107">
        <v>0</v>
      </c>
      <c r="K709" s="157">
        <f t="shared" si="499"/>
        <v>0</v>
      </c>
    </row>
    <row r="710" spans="1:11" s="107" customFormat="1" x14ac:dyDescent="0.3">
      <c r="A710" s="157" t="str">
        <f t="shared" si="496"/>
        <v>Weasenham St PeterHouse</v>
      </c>
      <c r="B710" s="157" t="s">
        <v>561</v>
      </c>
      <c r="C710" s="187" t="s">
        <v>556</v>
      </c>
      <c r="D710" s="107">
        <v>0</v>
      </c>
      <c r="E710" s="107">
        <v>0</v>
      </c>
      <c r="F710" s="107">
        <v>0</v>
      </c>
      <c r="G710" s="107">
        <v>3</v>
      </c>
      <c r="H710" s="107">
        <v>7</v>
      </c>
      <c r="I710" s="107">
        <v>0</v>
      </c>
      <c r="J710" s="107">
        <v>0</v>
      </c>
      <c r="K710" s="157">
        <f t="shared" si="499"/>
        <v>10</v>
      </c>
    </row>
    <row r="711" spans="1:11" s="107" customFormat="1" x14ac:dyDescent="0.3">
      <c r="A711" s="157" t="str">
        <f t="shared" si="496"/>
        <v>Weasenham St PeterMaisonette</v>
      </c>
      <c r="B711" s="157" t="s">
        <v>561</v>
      </c>
      <c r="C711" s="188" t="s">
        <v>557</v>
      </c>
      <c r="D711" s="107">
        <v>0</v>
      </c>
      <c r="E711" s="107">
        <v>0</v>
      </c>
      <c r="F711" s="107">
        <v>0</v>
      </c>
      <c r="G711" s="107">
        <v>0</v>
      </c>
      <c r="H711" s="107">
        <v>0</v>
      </c>
      <c r="I711" s="107">
        <v>0</v>
      </c>
      <c r="J711" s="107">
        <v>0</v>
      </c>
      <c r="K711" s="157">
        <f t="shared" si="499"/>
        <v>0</v>
      </c>
    </row>
    <row r="712" spans="1:11" s="107" customFormat="1" x14ac:dyDescent="0.3">
      <c r="A712" s="157" t="str">
        <f>B712&amp;C712</f>
        <v>Weasenham St PeterGeneral needs</v>
      </c>
      <c r="B712" s="157" t="s">
        <v>561</v>
      </c>
      <c r="C712" s="188" t="s">
        <v>67</v>
      </c>
      <c r="D712" s="157">
        <f t="shared" ref="D712:K712" si="504">SUM(D706:D710)</f>
        <v>0</v>
      </c>
      <c r="E712" s="157">
        <f t="shared" si="504"/>
        <v>7</v>
      </c>
      <c r="F712" s="157">
        <f t="shared" si="504"/>
        <v>30</v>
      </c>
      <c r="G712" s="157">
        <f t="shared" si="504"/>
        <v>14</v>
      </c>
      <c r="H712" s="157">
        <f t="shared" si="504"/>
        <v>9</v>
      </c>
      <c r="I712" s="157">
        <f t="shared" si="504"/>
        <v>0</v>
      </c>
      <c r="J712" s="157">
        <f t="shared" si="504"/>
        <v>0</v>
      </c>
      <c r="K712" s="157">
        <f t="shared" si="504"/>
        <v>60</v>
      </c>
    </row>
    <row r="713" spans="1:11" s="107" customFormat="1" x14ac:dyDescent="0.3">
      <c r="A713" s="157" t="str">
        <f t="shared" si="496"/>
        <v>Weasenham St PeterSheltered</v>
      </c>
      <c r="B713" s="157" t="s">
        <v>561</v>
      </c>
      <c r="C713" s="188" t="s">
        <v>46</v>
      </c>
      <c r="D713" s="107">
        <v>0</v>
      </c>
      <c r="E713" s="107">
        <v>0</v>
      </c>
      <c r="F713" s="107">
        <v>0</v>
      </c>
      <c r="G713" s="107">
        <v>0</v>
      </c>
      <c r="H713" s="107">
        <v>0</v>
      </c>
      <c r="I713" s="107">
        <v>0</v>
      </c>
      <c r="J713" s="107">
        <v>0</v>
      </c>
      <c r="K713" s="157">
        <f t="shared" si="499"/>
        <v>0</v>
      </c>
    </row>
    <row r="714" spans="1:11" s="107" customFormat="1" x14ac:dyDescent="0.3">
      <c r="A714" s="157" t="str">
        <f t="shared" si="496"/>
        <v>Weasenham St PeterShared ownership</v>
      </c>
      <c r="B714" s="157" t="s">
        <v>561</v>
      </c>
      <c r="C714" s="189" t="s">
        <v>24</v>
      </c>
      <c r="D714" s="107">
        <v>0</v>
      </c>
      <c r="E714" s="107">
        <v>0</v>
      </c>
      <c r="F714" s="107">
        <v>0</v>
      </c>
      <c r="G714" s="107">
        <v>0</v>
      </c>
      <c r="H714" s="107">
        <v>0</v>
      </c>
      <c r="I714" s="107">
        <v>0</v>
      </c>
      <c r="J714" s="107">
        <v>0</v>
      </c>
      <c r="K714" s="157">
        <f t="shared" si="499"/>
        <v>0</v>
      </c>
    </row>
    <row r="715" spans="1:11" s="107" customFormat="1" x14ac:dyDescent="0.3">
      <c r="A715" s="157" t="str">
        <f t="shared" si="496"/>
        <v>Weasenham All SaintsBedsit</v>
      </c>
      <c r="B715" s="157" t="s">
        <v>285</v>
      </c>
      <c r="C715" s="186" t="s">
        <v>70</v>
      </c>
      <c r="D715" s="107">
        <v>0</v>
      </c>
      <c r="E715" s="107">
        <v>0</v>
      </c>
      <c r="F715" s="107">
        <v>0</v>
      </c>
      <c r="G715" s="107">
        <v>0</v>
      </c>
      <c r="H715" s="107">
        <v>0</v>
      </c>
      <c r="I715" s="107">
        <v>0</v>
      </c>
      <c r="J715" s="107">
        <v>0</v>
      </c>
      <c r="K715" s="157">
        <f t="shared" si="499"/>
        <v>0</v>
      </c>
    </row>
    <row r="716" spans="1:11" s="107" customFormat="1" x14ac:dyDescent="0.3">
      <c r="A716" s="157" t="str">
        <f t="shared" si="496"/>
        <v>Weasenham All SaintsBungalow</v>
      </c>
      <c r="B716" s="157" t="s">
        <v>285</v>
      </c>
      <c r="C716" s="187" t="s">
        <v>555</v>
      </c>
      <c r="D716" s="107">
        <v>0</v>
      </c>
      <c r="E716" s="107">
        <v>0</v>
      </c>
      <c r="F716" s="107">
        <v>2</v>
      </c>
      <c r="G716" s="107">
        <v>0</v>
      </c>
      <c r="H716" s="107">
        <v>0</v>
      </c>
      <c r="I716" s="107">
        <v>0</v>
      </c>
      <c r="J716" s="107">
        <v>0</v>
      </c>
      <c r="K716" s="157">
        <f t="shared" si="499"/>
        <v>2</v>
      </c>
    </row>
    <row r="717" spans="1:11" s="107" customFormat="1" x14ac:dyDescent="0.3">
      <c r="A717" s="157" t="str">
        <f t="shared" si="496"/>
        <v>Weasenham All SaintsFlat</v>
      </c>
      <c r="B717" s="157" t="s">
        <v>285</v>
      </c>
      <c r="C717" s="187" t="s">
        <v>33</v>
      </c>
      <c r="D717" s="107">
        <v>0</v>
      </c>
      <c r="E717" s="107">
        <v>0</v>
      </c>
      <c r="F717" s="107">
        <v>0</v>
      </c>
      <c r="G717" s="107">
        <v>0</v>
      </c>
      <c r="H717" s="107">
        <v>0</v>
      </c>
      <c r="I717" s="107">
        <v>0</v>
      </c>
      <c r="J717" s="107">
        <v>0</v>
      </c>
      <c r="K717" s="157">
        <f t="shared" si="499"/>
        <v>0</v>
      </c>
    </row>
    <row r="718" spans="1:11" s="107" customFormat="1" x14ac:dyDescent="0.3">
      <c r="A718" s="157" t="str">
        <f t="shared" si="496"/>
        <v>Weasenham All SaintsHouse</v>
      </c>
      <c r="B718" s="157" t="s">
        <v>285</v>
      </c>
      <c r="C718" s="187" t="s">
        <v>556</v>
      </c>
      <c r="D718" s="107">
        <v>0</v>
      </c>
      <c r="E718" s="107">
        <v>0</v>
      </c>
      <c r="F718" s="107">
        <v>0</v>
      </c>
      <c r="G718" s="107">
        <v>6</v>
      </c>
      <c r="H718" s="107">
        <v>0</v>
      </c>
      <c r="I718" s="107">
        <v>0</v>
      </c>
      <c r="J718" s="107">
        <v>0</v>
      </c>
      <c r="K718" s="157">
        <f t="shared" si="499"/>
        <v>6</v>
      </c>
    </row>
    <row r="719" spans="1:11" s="107" customFormat="1" x14ac:dyDescent="0.3">
      <c r="A719" s="157" t="str">
        <f t="shared" si="496"/>
        <v>Weasenham All SaintsMaisonette</v>
      </c>
      <c r="B719" s="157" t="s">
        <v>285</v>
      </c>
      <c r="C719" s="188" t="s">
        <v>557</v>
      </c>
      <c r="D719" s="107">
        <v>0</v>
      </c>
      <c r="E719" s="107">
        <v>0</v>
      </c>
      <c r="F719" s="107">
        <v>0</v>
      </c>
      <c r="G719" s="107">
        <v>0</v>
      </c>
      <c r="H719" s="107">
        <v>0</v>
      </c>
      <c r="I719" s="107">
        <v>0</v>
      </c>
      <c r="J719" s="107">
        <v>0</v>
      </c>
      <c r="K719" s="157">
        <f t="shared" si="499"/>
        <v>0</v>
      </c>
    </row>
    <row r="720" spans="1:11" s="107" customFormat="1" x14ac:dyDescent="0.3">
      <c r="A720" s="157" t="str">
        <f>B720&amp;C720</f>
        <v>Weasenham All SaintsGeneral needs</v>
      </c>
      <c r="B720" s="157" t="s">
        <v>285</v>
      </c>
      <c r="C720" s="188" t="s">
        <v>67</v>
      </c>
      <c r="D720" s="157">
        <f t="shared" ref="D720:K720" si="505">SUM(D714:D718)</f>
        <v>0</v>
      </c>
      <c r="E720" s="157">
        <f t="shared" si="505"/>
        <v>0</v>
      </c>
      <c r="F720" s="157">
        <f t="shared" si="505"/>
        <v>2</v>
      </c>
      <c r="G720" s="157">
        <f t="shared" si="505"/>
        <v>6</v>
      </c>
      <c r="H720" s="157">
        <f t="shared" si="505"/>
        <v>0</v>
      </c>
      <c r="I720" s="157">
        <f t="shared" si="505"/>
        <v>0</v>
      </c>
      <c r="J720" s="157">
        <f t="shared" si="505"/>
        <v>0</v>
      </c>
      <c r="K720" s="157">
        <f t="shared" si="505"/>
        <v>8</v>
      </c>
    </row>
    <row r="721" spans="1:11" s="107" customFormat="1" x14ac:dyDescent="0.3">
      <c r="A721" s="157" t="str">
        <f t="shared" si="496"/>
        <v>Weasenham All SaintsSheltered</v>
      </c>
      <c r="B721" s="157" t="s">
        <v>285</v>
      </c>
      <c r="C721" s="188" t="s">
        <v>46</v>
      </c>
      <c r="D721" s="107">
        <v>0</v>
      </c>
      <c r="E721" s="107">
        <v>0</v>
      </c>
      <c r="F721" s="107">
        <v>0</v>
      </c>
      <c r="G721" s="107">
        <v>0</v>
      </c>
      <c r="H721" s="107">
        <v>0</v>
      </c>
      <c r="I721" s="107">
        <v>0</v>
      </c>
      <c r="J721" s="107">
        <v>0</v>
      </c>
      <c r="K721" s="157">
        <f t="shared" si="499"/>
        <v>0</v>
      </c>
    </row>
    <row r="722" spans="1:11" s="107" customFormat="1" x14ac:dyDescent="0.3">
      <c r="A722" s="157" t="str">
        <f t="shared" si="496"/>
        <v>Weasenham All SaintsShared ownership</v>
      </c>
      <c r="B722" s="157" t="s">
        <v>285</v>
      </c>
      <c r="C722" s="189" t="s">
        <v>24</v>
      </c>
      <c r="D722" s="107">
        <v>0</v>
      </c>
      <c r="E722" s="107">
        <v>0</v>
      </c>
      <c r="F722" s="107">
        <v>0</v>
      </c>
      <c r="G722" s="107">
        <v>0</v>
      </c>
      <c r="H722" s="107">
        <v>0</v>
      </c>
      <c r="I722" s="107">
        <v>0</v>
      </c>
      <c r="J722" s="107">
        <v>0</v>
      </c>
      <c r="K722" s="157">
        <f t="shared" si="499"/>
        <v>0</v>
      </c>
    </row>
    <row r="723" spans="1:11" s="107" customFormat="1" x14ac:dyDescent="0.3">
      <c r="A723" s="157" t="str">
        <f t="shared" si="496"/>
        <v>Weeting-with-BroomhillBedsit</v>
      </c>
      <c r="B723" s="157" t="s">
        <v>289</v>
      </c>
      <c r="C723" s="186" t="s">
        <v>70</v>
      </c>
      <c r="D723" s="107">
        <v>0</v>
      </c>
      <c r="E723" s="107">
        <v>0</v>
      </c>
      <c r="F723" s="107">
        <v>0</v>
      </c>
      <c r="G723" s="107">
        <v>0</v>
      </c>
      <c r="H723" s="107">
        <v>0</v>
      </c>
      <c r="I723" s="107">
        <v>0</v>
      </c>
      <c r="J723" s="107">
        <v>0</v>
      </c>
      <c r="K723" s="157">
        <f t="shared" si="499"/>
        <v>0</v>
      </c>
    </row>
    <row r="724" spans="1:11" s="107" customFormat="1" x14ac:dyDescent="0.3">
      <c r="A724" s="157" t="str">
        <f t="shared" si="496"/>
        <v>Weeting-with-BroomhillBungalow</v>
      </c>
      <c r="B724" s="157" t="s">
        <v>289</v>
      </c>
      <c r="C724" s="187" t="s">
        <v>555</v>
      </c>
      <c r="D724" s="107">
        <v>0</v>
      </c>
      <c r="E724" s="107">
        <v>0</v>
      </c>
      <c r="F724" s="107">
        <v>26</v>
      </c>
      <c r="G724" s="107">
        <v>1</v>
      </c>
      <c r="H724" s="107">
        <v>0</v>
      </c>
      <c r="I724" s="107">
        <v>0</v>
      </c>
      <c r="J724" s="107">
        <v>0</v>
      </c>
      <c r="K724" s="157">
        <f t="shared" si="499"/>
        <v>27</v>
      </c>
    </row>
    <row r="725" spans="1:11" s="107" customFormat="1" x14ac:dyDescent="0.3">
      <c r="A725" s="157" t="str">
        <f t="shared" si="496"/>
        <v>Weeting-with-BroomhillFlat</v>
      </c>
      <c r="B725" s="157" t="s">
        <v>289</v>
      </c>
      <c r="C725" s="187" t="s">
        <v>33</v>
      </c>
      <c r="D725" s="107">
        <v>0</v>
      </c>
      <c r="E725" s="107">
        <v>0</v>
      </c>
      <c r="F725" s="107">
        <v>0</v>
      </c>
      <c r="G725" s="107">
        <v>0</v>
      </c>
      <c r="H725" s="107">
        <v>0</v>
      </c>
      <c r="I725" s="107">
        <v>0</v>
      </c>
      <c r="J725" s="107">
        <v>0</v>
      </c>
      <c r="K725" s="157">
        <f t="shared" si="499"/>
        <v>0</v>
      </c>
    </row>
    <row r="726" spans="1:11" s="107" customFormat="1" x14ac:dyDescent="0.3">
      <c r="A726" s="157" t="str">
        <f t="shared" si="496"/>
        <v>Weeting-with-BroomhillHouse</v>
      </c>
      <c r="B726" s="157" t="s">
        <v>289</v>
      </c>
      <c r="C726" s="187" t="s">
        <v>556</v>
      </c>
      <c r="D726" s="107">
        <v>0</v>
      </c>
      <c r="E726" s="107">
        <v>0</v>
      </c>
      <c r="F726" s="107">
        <v>8</v>
      </c>
      <c r="G726" s="107">
        <v>29</v>
      </c>
      <c r="H726" s="107">
        <v>0</v>
      </c>
      <c r="I726" s="107">
        <v>0</v>
      </c>
      <c r="J726" s="107">
        <v>0</v>
      </c>
      <c r="K726" s="157">
        <f t="shared" si="499"/>
        <v>37</v>
      </c>
    </row>
    <row r="727" spans="1:11" s="107" customFormat="1" x14ac:dyDescent="0.3">
      <c r="A727" s="157" t="str">
        <f t="shared" si="496"/>
        <v>Weeting-with-BroomhillMaisonette</v>
      </c>
      <c r="B727" s="157" t="s">
        <v>289</v>
      </c>
      <c r="C727" s="188" t="s">
        <v>557</v>
      </c>
      <c r="D727" s="107">
        <v>0</v>
      </c>
      <c r="E727" s="107">
        <v>0</v>
      </c>
      <c r="F727" s="107">
        <v>0</v>
      </c>
      <c r="G727" s="107">
        <v>0</v>
      </c>
      <c r="H727" s="107">
        <v>0</v>
      </c>
      <c r="I727" s="107">
        <v>0</v>
      </c>
      <c r="J727" s="107">
        <v>0</v>
      </c>
      <c r="K727" s="157">
        <f t="shared" si="499"/>
        <v>0</v>
      </c>
    </row>
    <row r="728" spans="1:11" s="107" customFormat="1" x14ac:dyDescent="0.3">
      <c r="A728" s="157" t="str">
        <f>B728&amp;C728</f>
        <v>Weeting-with-BroomhillGeneral needs</v>
      </c>
      <c r="B728" s="157" t="s">
        <v>289</v>
      </c>
      <c r="C728" s="188" t="s">
        <v>67</v>
      </c>
      <c r="D728" s="157">
        <f t="shared" ref="D728:K728" si="506">SUM(D722:D726)</f>
        <v>0</v>
      </c>
      <c r="E728" s="157">
        <f t="shared" si="506"/>
        <v>0</v>
      </c>
      <c r="F728" s="157">
        <f t="shared" si="506"/>
        <v>34</v>
      </c>
      <c r="G728" s="157">
        <f t="shared" si="506"/>
        <v>30</v>
      </c>
      <c r="H728" s="157">
        <f t="shared" si="506"/>
        <v>0</v>
      </c>
      <c r="I728" s="157">
        <f t="shared" si="506"/>
        <v>0</v>
      </c>
      <c r="J728" s="157">
        <f t="shared" si="506"/>
        <v>0</v>
      </c>
      <c r="K728" s="157">
        <f t="shared" si="506"/>
        <v>64</v>
      </c>
    </row>
    <row r="729" spans="1:11" s="107" customFormat="1" x14ac:dyDescent="0.3">
      <c r="A729" s="157" t="str">
        <f t="shared" si="496"/>
        <v>Weeting-with-BroomhillSheltered</v>
      </c>
      <c r="B729" s="157" t="s">
        <v>289</v>
      </c>
      <c r="C729" s="188" t="s">
        <v>46</v>
      </c>
      <c r="D729" s="107">
        <v>0</v>
      </c>
      <c r="E729" s="107">
        <v>0</v>
      </c>
      <c r="F729" s="107">
        <v>0</v>
      </c>
      <c r="G729" s="107">
        <v>0</v>
      </c>
      <c r="H729" s="107">
        <v>0</v>
      </c>
      <c r="I729" s="107">
        <v>0</v>
      </c>
      <c r="J729" s="107">
        <v>0</v>
      </c>
      <c r="K729" s="157">
        <f t="shared" si="499"/>
        <v>0</v>
      </c>
    </row>
    <row r="730" spans="1:11" s="107" customFormat="1" x14ac:dyDescent="0.3">
      <c r="A730" s="157" t="str">
        <f t="shared" si="496"/>
        <v>Weeting-with-BroomhillShared ownership</v>
      </c>
      <c r="B730" s="157" t="s">
        <v>289</v>
      </c>
      <c r="C730" s="189" t="s">
        <v>24</v>
      </c>
      <c r="D730" s="107">
        <v>0</v>
      </c>
      <c r="E730" s="107">
        <v>0</v>
      </c>
      <c r="F730" s="107">
        <v>0</v>
      </c>
      <c r="G730" s="107">
        <v>0</v>
      </c>
      <c r="H730" s="107">
        <v>0</v>
      </c>
      <c r="I730" s="107">
        <v>0</v>
      </c>
      <c r="J730" s="107">
        <v>0</v>
      </c>
      <c r="K730" s="157">
        <f t="shared" si="499"/>
        <v>0</v>
      </c>
    </row>
    <row r="731" spans="1:11" s="107" customFormat="1" x14ac:dyDescent="0.3">
      <c r="A731" s="157" t="str">
        <f t="shared" si="496"/>
        <v>WendlingBedsit</v>
      </c>
      <c r="B731" s="157" t="s">
        <v>293</v>
      </c>
      <c r="C731" s="186" t="s">
        <v>70</v>
      </c>
      <c r="D731" s="107">
        <v>0</v>
      </c>
      <c r="E731" s="107">
        <v>0</v>
      </c>
      <c r="F731" s="107">
        <v>0</v>
      </c>
      <c r="G731" s="107">
        <v>0</v>
      </c>
      <c r="H731" s="107">
        <v>0</v>
      </c>
      <c r="I731" s="107">
        <v>0</v>
      </c>
      <c r="J731" s="107">
        <v>0</v>
      </c>
      <c r="K731" s="157">
        <f t="shared" si="499"/>
        <v>0</v>
      </c>
    </row>
    <row r="732" spans="1:11" s="107" customFormat="1" x14ac:dyDescent="0.3">
      <c r="A732" s="157" t="str">
        <f t="shared" si="496"/>
        <v>WendlingBungalow</v>
      </c>
      <c r="B732" s="157" t="s">
        <v>293</v>
      </c>
      <c r="C732" s="187" t="s">
        <v>555</v>
      </c>
      <c r="D732" s="107">
        <v>0</v>
      </c>
      <c r="E732" s="107">
        <v>0</v>
      </c>
      <c r="F732" s="107">
        <v>6</v>
      </c>
      <c r="G732" s="107">
        <v>1</v>
      </c>
      <c r="H732" s="107">
        <v>0</v>
      </c>
      <c r="I732" s="107">
        <v>0</v>
      </c>
      <c r="J732" s="107">
        <v>0</v>
      </c>
      <c r="K732" s="157">
        <f t="shared" si="499"/>
        <v>7</v>
      </c>
    </row>
    <row r="733" spans="1:11" s="107" customFormat="1" x14ac:dyDescent="0.3">
      <c r="A733" s="157" t="str">
        <f t="shared" si="496"/>
        <v>WendlingFlat</v>
      </c>
      <c r="B733" s="157" t="s">
        <v>293</v>
      </c>
      <c r="C733" s="187" t="s">
        <v>33</v>
      </c>
      <c r="D733" s="107">
        <v>0</v>
      </c>
      <c r="E733" s="107">
        <v>0</v>
      </c>
      <c r="F733" s="107">
        <v>0</v>
      </c>
      <c r="G733" s="107">
        <v>0</v>
      </c>
      <c r="H733" s="107">
        <v>0</v>
      </c>
      <c r="I733" s="107">
        <v>0</v>
      </c>
      <c r="J733" s="107">
        <v>0</v>
      </c>
      <c r="K733" s="157">
        <f t="shared" si="499"/>
        <v>0</v>
      </c>
    </row>
    <row r="734" spans="1:11" s="107" customFormat="1" x14ac:dyDescent="0.3">
      <c r="A734" s="157" t="str">
        <f t="shared" ref="A734:A770" si="507">B734&amp;C734</f>
        <v>WendlingHouse</v>
      </c>
      <c r="B734" s="157" t="s">
        <v>293</v>
      </c>
      <c r="C734" s="187" t="s">
        <v>556</v>
      </c>
      <c r="D734" s="107">
        <v>0</v>
      </c>
      <c r="E734" s="107">
        <v>0</v>
      </c>
      <c r="F734" s="107">
        <v>0</v>
      </c>
      <c r="G734" s="107">
        <v>9</v>
      </c>
      <c r="H734" s="107">
        <v>0</v>
      </c>
      <c r="I734" s="107">
        <v>0</v>
      </c>
      <c r="J734" s="107">
        <v>0</v>
      </c>
      <c r="K734" s="157">
        <f t="shared" si="499"/>
        <v>9</v>
      </c>
    </row>
    <row r="735" spans="1:11" s="107" customFormat="1" x14ac:dyDescent="0.3">
      <c r="A735" s="157" t="str">
        <f t="shared" si="507"/>
        <v>WendlingMaisonette</v>
      </c>
      <c r="B735" s="157" t="s">
        <v>293</v>
      </c>
      <c r="C735" s="188" t="s">
        <v>557</v>
      </c>
      <c r="D735" s="107">
        <v>0</v>
      </c>
      <c r="E735" s="107">
        <v>0</v>
      </c>
      <c r="F735" s="107">
        <v>0</v>
      </c>
      <c r="G735" s="107">
        <v>0</v>
      </c>
      <c r="H735" s="107">
        <v>0</v>
      </c>
      <c r="I735" s="107">
        <v>0</v>
      </c>
      <c r="J735" s="107">
        <v>0</v>
      </c>
      <c r="K735" s="157">
        <f t="shared" si="499"/>
        <v>0</v>
      </c>
    </row>
    <row r="736" spans="1:11" s="107" customFormat="1" x14ac:dyDescent="0.3">
      <c r="A736" s="157" t="str">
        <f>B736&amp;C736</f>
        <v>WendlingGeneral needs</v>
      </c>
      <c r="B736" s="157" t="s">
        <v>293</v>
      </c>
      <c r="C736" s="188" t="s">
        <v>67</v>
      </c>
      <c r="D736" s="157">
        <f t="shared" ref="D736:K736" si="508">SUM(D730:D734)</f>
        <v>0</v>
      </c>
      <c r="E736" s="157">
        <f t="shared" si="508"/>
        <v>0</v>
      </c>
      <c r="F736" s="157">
        <f t="shared" si="508"/>
        <v>6</v>
      </c>
      <c r="G736" s="157">
        <f t="shared" si="508"/>
        <v>10</v>
      </c>
      <c r="H736" s="157">
        <f t="shared" si="508"/>
        <v>0</v>
      </c>
      <c r="I736" s="157">
        <f t="shared" si="508"/>
        <v>0</v>
      </c>
      <c r="J736" s="157">
        <f t="shared" si="508"/>
        <v>0</v>
      </c>
      <c r="K736" s="157">
        <f t="shared" si="508"/>
        <v>16</v>
      </c>
    </row>
    <row r="737" spans="1:11" s="107" customFormat="1" x14ac:dyDescent="0.3">
      <c r="A737" s="157" t="str">
        <f t="shared" si="507"/>
        <v>WendlingSheltered</v>
      </c>
      <c r="B737" s="157" t="s">
        <v>293</v>
      </c>
      <c r="C737" s="188" t="s">
        <v>46</v>
      </c>
      <c r="D737" s="107">
        <v>0</v>
      </c>
      <c r="E737" s="107">
        <v>0</v>
      </c>
      <c r="F737" s="107">
        <v>0</v>
      </c>
      <c r="G737" s="107">
        <v>0</v>
      </c>
      <c r="H737" s="107">
        <v>0</v>
      </c>
      <c r="I737" s="107">
        <v>0</v>
      </c>
      <c r="J737" s="107">
        <v>0</v>
      </c>
      <c r="K737" s="157">
        <f t="shared" si="499"/>
        <v>0</v>
      </c>
    </row>
    <row r="738" spans="1:11" s="107" customFormat="1" x14ac:dyDescent="0.3">
      <c r="A738" s="157" t="str">
        <f t="shared" si="507"/>
        <v>WendlingShared ownership</v>
      </c>
      <c r="B738" s="157" t="s">
        <v>293</v>
      </c>
      <c r="C738" s="189" t="s">
        <v>24</v>
      </c>
      <c r="D738" s="107">
        <v>0</v>
      </c>
      <c r="E738" s="107">
        <v>0</v>
      </c>
      <c r="F738" s="107">
        <v>0</v>
      </c>
      <c r="G738" s="107">
        <v>0</v>
      </c>
      <c r="H738" s="107">
        <v>0</v>
      </c>
      <c r="I738" s="107">
        <v>0</v>
      </c>
      <c r="J738" s="107">
        <v>0</v>
      </c>
      <c r="K738" s="157">
        <f t="shared" si="499"/>
        <v>0</v>
      </c>
    </row>
    <row r="739" spans="1:11" s="107" customFormat="1" x14ac:dyDescent="0.3">
      <c r="A739" s="157" t="str">
        <f t="shared" si="507"/>
        <v>Whinburgh and WestfieldBedsit</v>
      </c>
      <c r="B739" s="157" t="s">
        <v>295</v>
      </c>
      <c r="C739" s="186" t="s">
        <v>70</v>
      </c>
      <c r="D739" s="107">
        <v>0</v>
      </c>
      <c r="E739" s="107">
        <v>0</v>
      </c>
      <c r="F739" s="107">
        <v>0</v>
      </c>
      <c r="G739" s="107">
        <v>0</v>
      </c>
      <c r="H739" s="107">
        <v>0</v>
      </c>
      <c r="I739" s="107">
        <v>0</v>
      </c>
      <c r="J739" s="107">
        <v>0</v>
      </c>
      <c r="K739" s="157">
        <f t="shared" si="499"/>
        <v>0</v>
      </c>
    </row>
    <row r="740" spans="1:11" s="107" customFormat="1" x14ac:dyDescent="0.3">
      <c r="A740" s="157" t="str">
        <f t="shared" si="507"/>
        <v>Whinburgh and WestfieldBungalow</v>
      </c>
      <c r="B740" s="157" t="s">
        <v>295</v>
      </c>
      <c r="C740" s="187" t="s">
        <v>555</v>
      </c>
      <c r="D740" s="107">
        <v>0</v>
      </c>
      <c r="E740" s="107">
        <v>0</v>
      </c>
      <c r="F740" s="107">
        <v>0</v>
      </c>
      <c r="G740" s="107">
        <v>1</v>
      </c>
      <c r="H740" s="107">
        <v>0</v>
      </c>
      <c r="I740" s="107">
        <v>0</v>
      </c>
      <c r="J740" s="107">
        <v>0</v>
      </c>
      <c r="K740" s="157">
        <f t="shared" si="499"/>
        <v>1</v>
      </c>
    </row>
    <row r="741" spans="1:11" s="107" customFormat="1" x14ac:dyDescent="0.3">
      <c r="A741" s="157" t="str">
        <f t="shared" si="507"/>
        <v>Whinburgh and WestfieldFlat</v>
      </c>
      <c r="B741" s="157" t="s">
        <v>295</v>
      </c>
      <c r="C741" s="187" t="s">
        <v>33</v>
      </c>
      <c r="D741" s="107">
        <v>0</v>
      </c>
      <c r="E741" s="107">
        <v>0</v>
      </c>
      <c r="F741" s="107">
        <v>0</v>
      </c>
      <c r="G741" s="107">
        <v>0</v>
      </c>
      <c r="H741" s="107">
        <v>0</v>
      </c>
      <c r="I741" s="107">
        <v>0</v>
      </c>
      <c r="J741" s="107">
        <v>0</v>
      </c>
      <c r="K741" s="157">
        <f t="shared" si="499"/>
        <v>0</v>
      </c>
    </row>
    <row r="742" spans="1:11" s="107" customFormat="1" x14ac:dyDescent="0.3">
      <c r="A742" s="157" t="str">
        <f t="shared" si="507"/>
        <v>Whinburgh and WestfieldHouse</v>
      </c>
      <c r="B742" s="157" t="s">
        <v>295</v>
      </c>
      <c r="C742" s="187" t="s">
        <v>556</v>
      </c>
      <c r="D742" s="107">
        <v>0</v>
      </c>
      <c r="E742" s="107">
        <v>0</v>
      </c>
      <c r="F742" s="107">
        <v>0</v>
      </c>
      <c r="G742" s="107">
        <v>5</v>
      </c>
      <c r="H742" s="107">
        <v>0</v>
      </c>
      <c r="I742" s="107">
        <v>0</v>
      </c>
      <c r="J742" s="107">
        <v>0</v>
      </c>
      <c r="K742" s="157">
        <f t="shared" si="499"/>
        <v>5</v>
      </c>
    </row>
    <row r="743" spans="1:11" s="107" customFormat="1" x14ac:dyDescent="0.3">
      <c r="A743" s="157" t="str">
        <f t="shared" si="507"/>
        <v>Whinburgh and WestfieldMaisonette</v>
      </c>
      <c r="B743" s="157" t="s">
        <v>295</v>
      </c>
      <c r="C743" s="188" t="s">
        <v>557</v>
      </c>
      <c r="D743" s="107">
        <v>0</v>
      </c>
      <c r="E743" s="107">
        <v>0</v>
      </c>
      <c r="F743" s="107">
        <v>0</v>
      </c>
      <c r="G743" s="107">
        <v>0</v>
      </c>
      <c r="H743" s="107">
        <v>0</v>
      </c>
      <c r="I743" s="107">
        <v>0</v>
      </c>
      <c r="J743" s="107">
        <v>0</v>
      </c>
      <c r="K743" s="157">
        <f t="shared" si="499"/>
        <v>0</v>
      </c>
    </row>
    <row r="744" spans="1:11" s="107" customFormat="1" x14ac:dyDescent="0.3">
      <c r="A744" s="157" t="str">
        <f>B744&amp;C744</f>
        <v>Whinburgh and WestfieldGeneral needs</v>
      </c>
      <c r="B744" s="157" t="s">
        <v>295</v>
      </c>
      <c r="C744" s="188" t="s">
        <v>67</v>
      </c>
      <c r="D744" s="157">
        <f t="shared" ref="D744:K744" si="509">SUM(D738:D742)</f>
        <v>0</v>
      </c>
      <c r="E744" s="157">
        <f t="shared" si="509"/>
        <v>0</v>
      </c>
      <c r="F744" s="157">
        <f t="shared" si="509"/>
        <v>0</v>
      </c>
      <c r="G744" s="157">
        <f t="shared" si="509"/>
        <v>6</v>
      </c>
      <c r="H744" s="157">
        <f t="shared" si="509"/>
        <v>0</v>
      </c>
      <c r="I744" s="157">
        <f t="shared" si="509"/>
        <v>0</v>
      </c>
      <c r="J744" s="157">
        <f t="shared" si="509"/>
        <v>0</v>
      </c>
      <c r="K744" s="157">
        <f t="shared" si="509"/>
        <v>6</v>
      </c>
    </row>
    <row r="745" spans="1:11" s="107" customFormat="1" x14ac:dyDescent="0.3">
      <c r="A745" s="157" t="str">
        <f t="shared" si="507"/>
        <v>Whinburgh and WestfieldSheltered</v>
      </c>
      <c r="B745" s="157" t="s">
        <v>295</v>
      </c>
      <c r="C745" s="188" t="s">
        <v>46</v>
      </c>
      <c r="D745" s="107">
        <v>0</v>
      </c>
      <c r="E745" s="107">
        <v>0</v>
      </c>
      <c r="F745" s="107">
        <v>0</v>
      </c>
      <c r="G745" s="107">
        <v>0</v>
      </c>
      <c r="H745" s="107">
        <v>0</v>
      </c>
      <c r="I745" s="107">
        <v>0</v>
      </c>
      <c r="J745" s="107">
        <v>0</v>
      </c>
      <c r="K745" s="157">
        <f t="shared" si="499"/>
        <v>0</v>
      </c>
    </row>
    <row r="746" spans="1:11" s="107" customFormat="1" x14ac:dyDescent="0.3">
      <c r="A746" s="157" t="str">
        <f t="shared" si="507"/>
        <v>Whinburgh and WestfieldShared ownership</v>
      </c>
      <c r="B746" s="157" t="s">
        <v>295</v>
      </c>
      <c r="C746" s="189" t="s">
        <v>24</v>
      </c>
      <c r="D746" s="107">
        <v>0</v>
      </c>
      <c r="E746" s="107">
        <v>0</v>
      </c>
      <c r="F746" s="107">
        <v>0</v>
      </c>
      <c r="G746" s="107">
        <v>0</v>
      </c>
      <c r="H746" s="107">
        <v>0</v>
      </c>
      <c r="I746" s="107">
        <v>0</v>
      </c>
      <c r="J746" s="107">
        <v>0</v>
      </c>
      <c r="K746" s="157">
        <f t="shared" si="499"/>
        <v>0</v>
      </c>
    </row>
    <row r="747" spans="1:11" s="107" customFormat="1" x14ac:dyDescent="0.3">
      <c r="A747" s="157" t="str">
        <f t="shared" si="507"/>
        <v>WhissonsettBedsit</v>
      </c>
      <c r="B747" s="157" t="s">
        <v>297</v>
      </c>
      <c r="C747" s="186" t="s">
        <v>70</v>
      </c>
      <c r="D747" s="107">
        <v>0</v>
      </c>
      <c r="E747" s="107">
        <v>0</v>
      </c>
      <c r="F747" s="107">
        <v>0</v>
      </c>
      <c r="G747" s="107">
        <v>0</v>
      </c>
      <c r="H747" s="107">
        <v>0</v>
      </c>
      <c r="I747" s="107">
        <v>0</v>
      </c>
      <c r="J747" s="107">
        <v>0</v>
      </c>
      <c r="K747" s="157">
        <f t="shared" si="499"/>
        <v>0</v>
      </c>
    </row>
    <row r="748" spans="1:11" s="107" customFormat="1" x14ac:dyDescent="0.3">
      <c r="A748" s="157" t="str">
        <f t="shared" si="507"/>
        <v>WhissonsettBungalow</v>
      </c>
      <c r="B748" s="157" t="s">
        <v>297</v>
      </c>
      <c r="C748" s="187" t="s">
        <v>555</v>
      </c>
      <c r="D748" s="107">
        <v>0</v>
      </c>
      <c r="E748" s="107">
        <v>0</v>
      </c>
      <c r="F748" s="107">
        <v>20</v>
      </c>
      <c r="G748" s="107">
        <v>0</v>
      </c>
      <c r="H748" s="107">
        <v>0</v>
      </c>
      <c r="I748" s="107">
        <v>0</v>
      </c>
      <c r="J748" s="107">
        <v>0</v>
      </c>
      <c r="K748" s="157">
        <f t="shared" si="499"/>
        <v>20</v>
      </c>
    </row>
    <row r="749" spans="1:11" s="107" customFormat="1" x14ac:dyDescent="0.3">
      <c r="A749" s="157" t="str">
        <f t="shared" si="507"/>
        <v>WhissonsettFlat</v>
      </c>
      <c r="B749" s="157" t="s">
        <v>297</v>
      </c>
      <c r="C749" s="187" t="s">
        <v>33</v>
      </c>
      <c r="D749" s="107">
        <v>0</v>
      </c>
      <c r="E749" s="107">
        <v>0</v>
      </c>
      <c r="F749" s="107">
        <v>0</v>
      </c>
      <c r="G749" s="107">
        <v>0</v>
      </c>
      <c r="H749" s="107">
        <v>0</v>
      </c>
      <c r="I749" s="107">
        <v>0</v>
      </c>
      <c r="J749" s="107">
        <v>0</v>
      </c>
      <c r="K749" s="157">
        <f t="shared" si="499"/>
        <v>0</v>
      </c>
    </row>
    <row r="750" spans="1:11" s="107" customFormat="1" x14ac:dyDescent="0.3">
      <c r="A750" s="157" t="str">
        <f t="shared" si="507"/>
        <v>WhissonsettHouse</v>
      </c>
      <c r="B750" s="157" t="s">
        <v>297</v>
      </c>
      <c r="C750" s="187" t="s">
        <v>556</v>
      </c>
      <c r="D750" s="107">
        <v>0</v>
      </c>
      <c r="E750" s="107">
        <v>0</v>
      </c>
      <c r="F750" s="107">
        <v>13</v>
      </c>
      <c r="G750" s="107">
        <v>11</v>
      </c>
      <c r="H750" s="107">
        <v>2</v>
      </c>
      <c r="I750" s="107">
        <v>0</v>
      </c>
      <c r="J750" s="107">
        <v>0</v>
      </c>
      <c r="K750" s="157">
        <f t="shared" si="499"/>
        <v>26</v>
      </c>
    </row>
    <row r="751" spans="1:11" s="107" customFormat="1" x14ac:dyDescent="0.3">
      <c r="A751" s="157" t="str">
        <f t="shared" si="507"/>
        <v>WhissonsettMaisonette</v>
      </c>
      <c r="B751" s="157" t="s">
        <v>297</v>
      </c>
      <c r="C751" s="188" t="s">
        <v>557</v>
      </c>
      <c r="D751" s="107">
        <v>0</v>
      </c>
      <c r="E751" s="107">
        <v>0</v>
      </c>
      <c r="F751" s="107">
        <v>0</v>
      </c>
      <c r="G751" s="107">
        <v>0</v>
      </c>
      <c r="H751" s="107">
        <v>0</v>
      </c>
      <c r="I751" s="107">
        <v>0</v>
      </c>
      <c r="J751" s="107">
        <v>0</v>
      </c>
      <c r="K751" s="157">
        <f t="shared" si="499"/>
        <v>0</v>
      </c>
    </row>
    <row r="752" spans="1:11" s="107" customFormat="1" x14ac:dyDescent="0.3">
      <c r="A752" s="157" t="str">
        <f>B752&amp;C752</f>
        <v>WhissonsettGeneral needs</v>
      </c>
      <c r="B752" s="157" t="s">
        <v>297</v>
      </c>
      <c r="C752" s="188" t="s">
        <v>67</v>
      </c>
      <c r="D752" s="157">
        <f t="shared" ref="D752:K752" si="510">SUM(D746:D750)</f>
        <v>0</v>
      </c>
      <c r="E752" s="157">
        <f t="shared" si="510"/>
        <v>0</v>
      </c>
      <c r="F752" s="157">
        <f t="shared" si="510"/>
        <v>33</v>
      </c>
      <c r="G752" s="157">
        <f t="shared" si="510"/>
        <v>11</v>
      </c>
      <c r="H752" s="157">
        <f t="shared" si="510"/>
        <v>2</v>
      </c>
      <c r="I752" s="157">
        <f t="shared" si="510"/>
        <v>0</v>
      </c>
      <c r="J752" s="157">
        <f t="shared" si="510"/>
        <v>0</v>
      </c>
      <c r="K752" s="157">
        <f t="shared" si="510"/>
        <v>46</v>
      </c>
    </row>
    <row r="753" spans="1:11" s="107" customFormat="1" x14ac:dyDescent="0.3">
      <c r="A753" s="157" t="str">
        <f t="shared" si="507"/>
        <v>WhissonsettSheltered</v>
      </c>
      <c r="B753" s="157" t="s">
        <v>297</v>
      </c>
      <c r="C753" s="188" t="s">
        <v>46</v>
      </c>
      <c r="D753" s="107">
        <v>0</v>
      </c>
      <c r="E753" s="107">
        <v>0</v>
      </c>
      <c r="F753" s="107">
        <v>0</v>
      </c>
      <c r="G753" s="107">
        <v>0</v>
      </c>
      <c r="H753" s="107">
        <v>0</v>
      </c>
      <c r="I753" s="107">
        <v>0</v>
      </c>
      <c r="J753" s="107">
        <v>0</v>
      </c>
      <c r="K753" s="157">
        <f t="shared" ref="K753:K770" si="511">SUM(D753:J753)</f>
        <v>0</v>
      </c>
    </row>
    <row r="754" spans="1:11" s="107" customFormat="1" x14ac:dyDescent="0.3">
      <c r="A754" s="157" t="str">
        <f t="shared" si="507"/>
        <v>WhissonsettShared ownership</v>
      </c>
      <c r="B754" s="157" t="s">
        <v>297</v>
      </c>
      <c r="C754" s="189" t="s">
        <v>24</v>
      </c>
      <c r="D754" s="107">
        <v>0</v>
      </c>
      <c r="E754" s="107">
        <v>0</v>
      </c>
      <c r="F754" s="107">
        <v>0</v>
      </c>
      <c r="G754" s="107">
        <v>0</v>
      </c>
      <c r="H754" s="107">
        <v>0</v>
      </c>
      <c r="I754" s="107">
        <v>0</v>
      </c>
      <c r="J754" s="107">
        <v>0</v>
      </c>
      <c r="K754" s="157">
        <f t="shared" si="511"/>
        <v>0</v>
      </c>
    </row>
    <row r="755" spans="1:11" s="107" customFormat="1" x14ac:dyDescent="0.3">
      <c r="A755" s="157" t="str">
        <f t="shared" si="507"/>
        <v>WrethamBedsit</v>
      </c>
      <c r="B755" s="157" t="s">
        <v>299</v>
      </c>
      <c r="C755" s="186" t="s">
        <v>70</v>
      </c>
      <c r="D755" s="107">
        <v>0</v>
      </c>
      <c r="E755" s="107">
        <v>0</v>
      </c>
      <c r="F755" s="107">
        <v>0</v>
      </c>
      <c r="G755" s="107">
        <v>0</v>
      </c>
      <c r="H755" s="107">
        <v>0</v>
      </c>
      <c r="I755" s="107">
        <v>0</v>
      </c>
      <c r="J755" s="107">
        <v>0</v>
      </c>
      <c r="K755" s="157">
        <f t="shared" si="511"/>
        <v>0</v>
      </c>
    </row>
    <row r="756" spans="1:11" s="107" customFormat="1" x14ac:dyDescent="0.3">
      <c r="A756" s="157" t="str">
        <f t="shared" si="507"/>
        <v>WrethamBungalow</v>
      </c>
      <c r="B756" s="157" t="s">
        <v>299</v>
      </c>
      <c r="C756" s="187" t="s">
        <v>555</v>
      </c>
      <c r="D756" s="107">
        <v>0</v>
      </c>
      <c r="E756" s="107">
        <v>0</v>
      </c>
      <c r="F756" s="107">
        <v>3</v>
      </c>
      <c r="G756" s="107">
        <v>0</v>
      </c>
      <c r="H756" s="107">
        <v>0</v>
      </c>
      <c r="I756" s="107">
        <v>0</v>
      </c>
      <c r="J756" s="107">
        <v>0</v>
      </c>
      <c r="K756" s="157">
        <f t="shared" si="511"/>
        <v>3</v>
      </c>
    </row>
    <row r="757" spans="1:11" s="107" customFormat="1" x14ac:dyDescent="0.3">
      <c r="A757" s="157" t="str">
        <f t="shared" si="507"/>
        <v>WrethamFlat</v>
      </c>
      <c r="B757" s="157" t="s">
        <v>299</v>
      </c>
      <c r="C757" s="187" t="s">
        <v>33</v>
      </c>
      <c r="D757" s="107">
        <v>0</v>
      </c>
      <c r="E757" s="107">
        <v>0</v>
      </c>
      <c r="F757" s="107">
        <v>0</v>
      </c>
      <c r="G757" s="107">
        <v>0</v>
      </c>
      <c r="H757" s="107">
        <v>0</v>
      </c>
      <c r="I757" s="107">
        <v>0</v>
      </c>
      <c r="J757" s="107">
        <v>0</v>
      </c>
      <c r="K757" s="157">
        <f t="shared" si="511"/>
        <v>0</v>
      </c>
    </row>
    <row r="758" spans="1:11" s="107" customFormat="1" x14ac:dyDescent="0.3">
      <c r="A758" s="157" t="str">
        <f t="shared" si="507"/>
        <v>WrethamHouse</v>
      </c>
      <c r="B758" s="157" t="s">
        <v>299</v>
      </c>
      <c r="C758" s="187" t="s">
        <v>556</v>
      </c>
      <c r="D758" s="107">
        <v>0</v>
      </c>
      <c r="E758" s="107">
        <v>0</v>
      </c>
      <c r="F758" s="107">
        <v>0</v>
      </c>
      <c r="G758" s="107">
        <v>1</v>
      </c>
      <c r="H758" s="107">
        <v>0</v>
      </c>
      <c r="I758" s="107">
        <v>0</v>
      </c>
      <c r="J758" s="107">
        <v>0</v>
      </c>
      <c r="K758" s="157">
        <f t="shared" si="511"/>
        <v>1</v>
      </c>
    </row>
    <row r="759" spans="1:11" s="107" customFormat="1" x14ac:dyDescent="0.3">
      <c r="A759" s="157" t="str">
        <f t="shared" si="507"/>
        <v>WrethamMaisonette</v>
      </c>
      <c r="B759" s="157" t="s">
        <v>299</v>
      </c>
      <c r="C759" s="188" t="s">
        <v>557</v>
      </c>
      <c r="D759" s="107">
        <v>0</v>
      </c>
      <c r="E759" s="107">
        <v>0</v>
      </c>
      <c r="F759" s="107">
        <v>0</v>
      </c>
      <c r="G759" s="107">
        <v>0</v>
      </c>
      <c r="H759" s="107">
        <v>0</v>
      </c>
      <c r="I759" s="107">
        <v>0</v>
      </c>
      <c r="J759" s="107">
        <v>0</v>
      </c>
      <c r="K759" s="157">
        <f t="shared" si="511"/>
        <v>0</v>
      </c>
    </row>
    <row r="760" spans="1:11" s="107" customFormat="1" x14ac:dyDescent="0.3">
      <c r="A760" s="157" t="str">
        <f>B760&amp;C760</f>
        <v>WrethamGeneral needs</v>
      </c>
      <c r="B760" s="157" t="s">
        <v>299</v>
      </c>
      <c r="C760" s="188" t="s">
        <v>67</v>
      </c>
      <c r="D760" s="157">
        <f t="shared" ref="D760:K760" si="512">SUM(D754:D758)</f>
        <v>0</v>
      </c>
      <c r="E760" s="157">
        <f t="shared" si="512"/>
        <v>0</v>
      </c>
      <c r="F760" s="157">
        <f t="shared" si="512"/>
        <v>3</v>
      </c>
      <c r="G760" s="157">
        <f t="shared" si="512"/>
        <v>1</v>
      </c>
      <c r="H760" s="157">
        <f t="shared" si="512"/>
        <v>0</v>
      </c>
      <c r="I760" s="157">
        <f t="shared" si="512"/>
        <v>0</v>
      </c>
      <c r="J760" s="157">
        <f t="shared" si="512"/>
        <v>0</v>
      </c>
      <c r="K760" s="157">
        <f t="shared" si="512"/>
        <v>4</v>
      </c>
    </row>
    <row r="761" spans="1:11" s="107" customFormat="1" x14ac:dyDescent="0.3">
      <c r="A761" s="157" t="str">
        <f t="shared" si="507"/>
        <v>WrethamSheltered</v>
      </c>
      <c r="B761" s="157" t="s">
        <v>299</v>
      </c>
      <c r="C761" s="188" t="s">
        <v>46</v>
      </c>
      <c r="D761" s="107">
        <v>0</v>
      </c>
      <c r="E761" s="107">
        <v>0</v>
      </c>
      <c r="F761" s="107">
        <v>0</v>
      </c>
      <c r="G761" s="107">
        <v>0</v>
      </c>
      <c r="H761" s="107">
        <v>0</v>
      </c>
      <c r="I761" s="107">
        <v>0</v>
      </c>
      <c r="J761" s="107">
        <v>0</v>
      </c>
      <c r="K761" s="157">
        <f t="shared" si="511"/>
        <v>0</v>
      </c>
    </row>
    <row r="762" spans="1:11" s="107" customFormat="1" x14ac:dyDescent="0.3">
      <c r="A762" s="157" t="str">
        <f t="shared" si="507"/>
        <v>WrethamShared ownership</v>
      </c>
      <c r="B762" s="157" t="s">
        <v>299</v>
      </c>
      <c r="C762" s="189" t="s">
        <v>24</v>
      </c>
      <c r="D762" s="107">
        <v>0</v>
      </c>
      <c r="E762" s="107">
        <v>0</v>
      </c>
      <c r="F762" s="107">
        <v>0</v>
      </c>
      <c r="G762" s="107">
        <v>0</v>
      </c>
      <c r="H762" s="107">
        <v>0</v>
      </c>
      <c r="I762" s="107">
        <v>0</v>
      </c>
      <c r="J762" s="107">
        <v>0</v>
      </c>
      <c r="K762" s="157">
        <f t="shared" si="511"/>
        <v>0</v>
      </c>
    </row>
    <row r="763" spans="1:11" s="107" customFormat="1" x14ac:dyDescent="0.3">
      <c r="A763" s="157" t="str">
        <f t="shared" si="507"/>
        <v>YaxhamBedsit</v>
      </c>
      <c r="B763" s="157" t="s">
        <v>301</v>
      </c>
      <c r="C763" s="186" t="s">
        <v>70</v>
      </c>
      <c r="D763" s="107">
        <v>0</v>
      </c>
      <c r="E763" s="107">
        <v>0</v>
      </c>
      <c r="F763" s="107">
        <v>0</v>
      </c>
      <c r="G763" s="107">
        <v>0</v>
      </c>
      <c r="H763" s="107">
        <v>0</v>
      </c>
      <c r="I763" s="107">
        <v>0</v>
      </c>
      <c r="J763" s="107">
        <v>0</v>
      </c>
      <c r="K763" s="157">
        <f t="shared" si="511"/>
        <v>0</v>
      </c>
    </row>
    <row r="764" spans="1:11" s="107" customFormat="1" x14ac:dyDescent="0.3">
      <c r="A764" s="157" t="str">
        <f t="shared" si="507"/>
        <v>YaxhamBungalow</v>
      </c>
      <c r="B764" s="157" t="s">
        <v>301</v>
      </c>
      <c r="C764" s="187" t="s">
        <v>555</v>
      </c>
      <c r="D764" s="107">
        <v>0</v>
      </c>
      <c r="E764" s="107">
        <v>0</v>
      </c>
      <c r="F764" s="107">
        <v>3</v>
      </c>
      <c r="G764" s="107">
        <v>0</v>
      </c>
      <c r="H764" s="107">
        <v>0</v>
      </c>
      <c r="I764" s="107">
        <v>0</v>
      </c>
      <c r="J764" s="107">
        <v>0</v>
      </c>
      <c r="K764" s="157">
        <f t="shared" si="511"/>
        <v>3</v>
      </c>
    </row>
    <row r="765" spans="1:11" s="107" customFormat="1" x14ac:dyDescent="0.3">
      <c r="A765" s="157" t="str">
        <f t="shared" si="507"/>
        <v>YaxhamFlat</v>
      </c>
      <c r="B765" s="157" t="s">
        <v>301</v>
      </c>
      <c r="C765" s="187" t="s">
        <v>33</v>
      </c>
      <c r="D765" s="107">
        <v>0</v>
      </c>
      <c r="E765" s="107">
        <v>0</v>
      </c>
      <c r="F765" s="107">
        <v>0</v>
      </c>
      <c r="G765" s="107">
        <v>0</v>
      </c>
      <c r="H765" s="107">
        <v>0</v>
      </c>
      <c r="I765" s="107">
        <v>0</v>
      </c>
      <c r="J765" s="107">
        <v>0</v>
      </c>
      <c r="K765" s="157">
        <f t="shared" si="511"/>
        <v>0</v>
      </c>
    </row>
    <row r="766" spans="1:11" s="107" customFormat="1" x14ac:dyDescent="0.3">
      <c r="A766" s="157" t="str">
        <f t="shared" si="507"/>
        <v>YaxhamHouse</v>
      </c>
      <c r="B766" s="157" t="s">
        <v>301</v>
      </c>
      <c r="C766" s="187" t="s">
        <v>556</v>
      </c>
      <c r="D766" s="107">
        <v>0</v>
      </c>
      <c r="E766" s="107">
        <v>0</v>
      </c>
      <c r="F766" s="107">
        <v>10</v>
      </c>
      <c r="G766" s="107">
        <v>8</v>
      </c>
      <c r="H766" s="107">
        <v>1</v>
      </c>
      <c r="I766" s="107">
        <v>0</v>
      </c>
      <c r="J766" s="107">
        <v>0</v>
      </c>
      <c r="K766" s="157">
        <f t="shared" si="511"/>
        <v>19</v>
      </c>
    </row>
    <row r="767" spans="1:11" s="107" customFormat="1" x14ac:dyDescent="0.3">
      <c r="A767" s="157" t="str">
        <f t="shared" si="507"/>
        <v>YaxhamMaisonette</v>
      </c>
      <c r="B767" s="157" t="s">
        <v>301</v>
      </c>
      <c r="C767" s="188" t="s">
        <v>557</v>
      </c>
      <c r="D767" s="107">
        <v>0</v>
      </c>
      <c r="E767" s="107">
        <v>0</v>
      </c>
      <c r="F767" s="107">
        <v>0</v>
      </c>
      <c r="G767" s="107">
        <v>0</v>
      </c>
      <c r="H767" s="107">
        <v>0</v>
      </c>
      <c r="I767" s="107">
        <v>0</v>
      </c>
      <c r="J767" s="107">
        <v>0</v>
      </c>
      <c r="K767" s="157">
        <f t="shared" si="511"/>
        <v>0</v>
      </c>
    </row>
    <row r="768" spans="1:11" s="107" customFormat="1" x14ac:dyDescent="0.3">
      <c r="A768" s="157" t="str">
        <f>B768&amp;C768</f>
        <v>YaxhamGeneral needs</v>
      </c>
      <c r="B768" s="157" t="s">
        <v>301</v>
      </c>
      <c r="C768" s="188" t="s">
        <v>67</v>
      </c>
      <c r="D768" s="157">
        <f t="shared" ref="D768:K768" si="513">SUM(D762:D766)</f>
        <v>0</v>
      </c>
      <c r="E768" s="157">
        <f t="shared" si="513"/>
        <v>0</v>
      </c>
      <c r="F768" s="157">
        <f t="shared" si="513"/>
        <v>13</v>
      </c>
      <c r="G768" s="157">
        <f t="shared" si="513"/>
        <v>8</v>
      </c>
      <c r="H768" s="157">
        <f t="shared" si="513"/>
        <v>1</v>
      </c>
      <c r="I768" s="157">
        <f t="shared" si="513"/>
        <v>0</v>
      </c>
      <c r="J768" s="157">
        <f t="shared" si="513"/>
        <v>0</v>
      </c>
      <c r="K768" s="157">
        <f t="shared" si="513"/>
        <v>22</v>
      </c>
    </row>
    <row r="769" spans="1:11" s="107" customFormat="1" x14ac:dyDescent="0.3">
      <c r="A769" s="157" t="str">
        <f t="shared" si="507"/>
        <v>YaxhamSheltered</v>
      </c>
      <c r="B769" s="157" t="s">
        <v>301</v>
      </c>
      <c r="C769" s="188" t="s">
        <v>46</v>
      </c>
      <c r="D769" s="107">
        <v>0</v>
      </c>
      <c r="E769" s="107">
        <v>9</v>
      </c>
      <c r="F769" s="107">
        <v>15</v>
      </c>
      <c r="G769" s="107">
        <v>0</v>
      </c>
      <c r="H769" s="107">
        <v>0</v>
      </c>
      <c r="I769" s="107">
        <v>0</v>
      </c>
      <c r="J769" s="107">
        <v>0</v>
      </c>
      <c r="K769" s="157">
        <f t="shared" si="511"/>
        <v>24</v>
      </c>
    </row>
    <row r="770" spans="1:11" s="107" customFormat="1" x14ac:dyDescent="0.3">
      <c r="A770" s="157" t="str">
        <f t="shared" si="507"/>
        <v>YaxhamShared ownership</v>
      </c>
      <c r="B770" s="157" t="s">
        <v>301</v>
      </c>
      <c r="C770" s="189" t="s">
        <v>24</v>
      </c>
      <c r="D770" s="107">
        <v>0</v>
      </c>
      <c r="E770" s="107">
        <v>0</v>
      </c>
      <c r="F770" s="107">
        <v>0</v>
      </c>
      <c r="G770" s="107">
        <v>1</v>
      </c>
      <c r="H770" s="107">
        <v>0</v>
      </c>
      <c r="I770" s="107">
        <v>0</v>
      </c>
      <c r="J770" s="107">
        <v>0</v>
      </c>
      <c r="K770" s="157">
        <f t="shared" si="511"/>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S115"/>
  <sheetViews>
    <sheetView workbookViewId="0">
      <selection activeCell="A3" sqref="A3:N115"/>
    </sheetView>
  </sheetViews>
  <sheetFormatPr defaultColWidth="10.88671875" defaultRowHeight="14.4" x14ac:dyDescent="0.3"/>
  <cols>
    <col min="1" max="1" width="33.44140625" style="157" customWidth="1"/>
    <col min="2" max="2" width="0" style="157" hidden="1" customWidth="1"/>
    <col min="3" max="5" width="9.33203125" style="158" bestFit="1" customWidth="1"/>
    <col min="6" max="6" width="9.109375" style="158" bestFit="1" customWidth="1"/>
    <col min="7" max="7" width="9.6640625" style="158" bestFit="1" customWidth="1"/>
    <col min="8" max="11" width="8.109375" style="158" bestFit="1" customWidth="1"/>
    <col min="12" max="12" width="7.6640625" style="157" bestFit="1" customWidth="1"/>
    <col min="13" max="13" width="7.33203125" style="157" customWidth="1"/>
    <col min="14" max="14" width="17.6640625" style="157" customWidth="1"/>
    <col min="15" max="15" width="7.33203125" style="157" customWidth="1"/>
    <col min="16" max="16" width="9.109375" style="157" bestFit="1" customWidth="1"/>
    <col min="17" max="19" width="9.109375" style="157" customWidth="1"/>
    <col min="20" max="20" width="12.109375" style="157" bestFit="1" customWidth="1"/>
    <col min="21" max="21" width="10.33203125" style="157" bestFit="1" customWidth="1"/>
    <col min="22" max="22" width="9.109375" style="157" customWidth="1"/>
    <col min="23" max="23" width="11" style="157" bestFit="1" customWidth="1"/>
    <col min="24" max="113" width="7.33203125" style="157" bestFit="1" customWidth="1"/>
    <col min="114" max="122" width="6.5546875" style="157" bestFit="1" customWidth="1"/>
    <col min="123" max="123" width="15.33203125" style="157" bestFit="1" customWidth="1"/>
    <col min="124" max="16384" width="10.88671875" style="157"/>
  </cols>
  <sheetData>
    <row r="1" spans="1:123" x14ac:dyDescent="0.3">
      <c r="A1" s="156" t="s">
        <v>602</v>
      </c>
      <c r="B1" s="157" t="s">
        <v>603</v>
      </c>
    </row>
    <row r="2" spans="1:123" x14ac:dyDescent="0.3">
      <c r="A2" s="157" t="s">
        <v>42</v>
      </c>
      <c r="B2" s="157" t="s">
        <v>76</v>
      </c>
      <c r="C2" s="158" t="s">
        <v>562</v>
      </c>
      <c r="D2" s="158" t="s">
        <v>563</v>
      </c>
      <c r="E2" s="158" t="s">
        <v>564</v>
      </c>
      <c r="F2" s="158" t="s">
        <v>565</v>
      </c>
      <c r="G2" s="158" t="s">
        <v>566</v>
      </c>
      <c r="H2" s="158" t="s">
        <v>567</v>
      </c>
      <c r="I2" s="158" t="s">
        <v>568</v>
      </c>
      <c r="J2" s="158" t="s">
        <v>569</v>
      </c>
      <c r="K2" s="158" t="s">
        <v>570</v>
      </c>
      <c r="L2" s="157" t="s">
        <v>571</v>
      </c>
      <c r="N2" s="157" t="s">
        <v>1</v>
      </c>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0"/>
      <c r="BJ2" s="190"/>
      <c r="BK2" s="190"/>
      <c r="BL2" s="190"/>
      <c r="BM2" s="190"/>
      <c r="BN2" s="190"/>
      <c r="BO2" s="190"/>
      <c r="BP2" s="190"/>
      <c r="BQ2" s="190"/>
      <c r="BR2" s="190"/>
      <c r="BS2" s="190"/>
      <c r="BT2" s="190"/>
      <c r="BU2" s="190"/>
      <c r="BV2" s="190"/>
      <c r="BW2" s="190"/>
      <c r="BX2" s="190"/>
      <c r="BY2" s="190"/>
      <c r="BZ2" s="190"/>
      <c r="CA2" s="190"/>
      <c r="CB2" s="190"/>
      <c r="CC2" s="190"/>
      <c r="CD2" s="190"/>
      <c r="CE2" s="190"/>
      <c r="CF2" s="190"/>
      <c r="CG2" s="190"/>
      <c r="CH2" s="190"/>
      <c r="CI2" s="190"/>
      <c r="CJ2" s="190"/>
      <c r="CK2" s="190"/>
      <c r="CL2" s="190"/>
      <c r="CM2" s="190"/>
      <c r="CN2" s="190"/>
      <c r="CO2" s="190"/>
      <c r="CP2" s="190"/>
      <c r="CQ2" s="190"/>
      <c r="CR2" s="190"/>
      <c r="CS2" s="190"/>
      <c r="CT2" s="190"/>
      <c r="CU2" s="190"/>
      <c r="CV2" s="190"/>
      <c r="CW2" s="190"/>
      <c r="CX2" s="190"/>
      <c r="CY2" s="190"/>
      <c r="CZ2" s="190"/>
      <c r="DA2" s="190"/>
      <c r="DB2" s="190"/>
      <c r="DC2" s="190"/>
      <c r="DD2" s="190"/>
      <c r="DE2" s="190"/>
      <c r="DF2" s="190"/>
      <c r="DG2" s="190"/>
      <c r="DH2" s="190"/>
      <c r="DI2" s="190"/>
      <c r="DJ2" s="190"/>
      <c r="DK2" s="190"/>
      <c r="DL2" s="190"/>
      <c r="DM2" s="190"/>
      <c r="DN2" s="190"/>
      <c r="DO2" s="190"/>
      <c r="DP2" s="190"/>
      <c r="DQ2" s="190"/>
      <c r="DR2" s="190"/>
      <c r="DS2" s="190"/>
    </row>
    <row r="3" spans="1:123" x14ac:dyDescent="0.3">
      <c r="A3" s="153" t="s">
        <v>77</v>
      </c>
      <c r="B3" s="153" t="s">
        <v>78</v>
      </c>
      <c r="C3" s="154" t="s">
        <v>337</v>
      </c>
      <c r="D3" s="154" t="s">
        <v>337</v>
      </c>
      <c r="E3" s="154">
        <v>198333</v>
      </c>
      <c r="F3" s="154">
        <v>333600</v>
      </c>
      <c r="G3" s="154">
        <v>447000</v>
      </c>
      <c r="H3" s="154">
        <v>150</v>
      </c>
      <c r="I3" s="154">
        <v>184</v>
      </c>
      <c r="J3" s="154">
        <v>253</v>
      </c>
      <c r="K3" s="154">
        <v>346</v>
      </c>
      <c r="L3" s="155" t="s">
        <v>574</v>
      </c>
      <c r="M3" s="191"/>
      <c r="N3" s="191" t="s">
        <v>609</v>
      </c>
      <c r="O3" s="191"/>
      <c r="P3" s="191"/>
      <c r="Q3" s="191"/>
      <c r="R3" s="191"/>
      <c r="S3" s="191"/>
      <c r="T3" s="191"/>
      <c r="U3" s="191"/>
      <c r="V3" s="191"/>
      <c r="W3" s="191"/>
      <c r="X3" s="191"/>
      <c r="Y3" s="191"/>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2"/>
      <c r="CB3" s="192"/>
      <c r="CC3" s="192"/>
      <c r="CD3" s="192"/>
      <c r="CE3" s="192"/>
      <c r="CF3" s="192"/>
      <c r="CG3" s="192"/>
      <c r="CH3" s="192"/>
      <c r="CI3" s="192"/>
      <c r="CJ3" s="192"/>
      <c r="CK3" s="192"/>
      <c r="CL3" s="192"/>
      <c r="CM3" s="192"/>
      <c r="CN3" s="192"/>
      <c r="CO3" s="192"/>
      <c r="CP3" s="192"/>
      <c r="CQ3" s="192"/>
      <c r="CR3" s="192"/>
      <c r="CS3" s="192"/>
      <c r="CT3" s="192"/>
      <c r="CU3" s="192"/>
      <c r="CV3" s="192"/>
      <c r="CW3" s="192"/>
      <c r="CX3" s="192"/>
      <c r="CY3" s="192"/>
      <c r="CZ3" s="192"/>
      <c r="DA3" s="192"/>
      <c r="DB3" s="192"/>
      <c r="DC3" s="192"/>
      <c r="DD3" s="192"/>
      <c r="DE3" s="192"/>
      <c r="DF3" s="192"/>
      <c r="DG3" s="192"/>
      <c r="DH3" s="192"/>
      <c r="DI3" s="192"/>
      <c r="DJ3" s="192"/>
      <c r="DK3" s="192"/>
      <c r="DL3" s="192"/>
      <c r="DM3" s="192"/>
      <c r="DN3" s="192"/>
      <c r="DO3" s="192"/>
      <c r="DP3" s="192"/>
      <c r="DQ3" s="192"/>
      <c r="DR3" s="192"/>
      <c r="DS3" s="192"/>
    </row>
    <row r="4" spans="1:123" x14ac:dyDescent="0.3">
      <c r="A4" s="153" t="s">
        <v>79</v>
      </c>
      <c r="B4" s="153" t="s">
        <v>80</v>
      </c>
      <c r="C4" s="154" t="s">
        <v>337</v>
      </c>
      <c r="D4" s="154">
        <v>156999</v>
      </c>
      <c r="E4" s="154">
        <v>224827</v>
      </c>
      <c r="F4" s="154">
        <v>290523</v>
      </c>
      <c r="G4" s="154">
        <v>426249</v>
      </c>
      <c r="H4" s="154">
        <v>141</v>
      </c>
      <c r="I4" s="154">
        <v>185</v>
      </c>
      <c r="J4" s="154">
        <v>271</v>
      </c>
      <c r="K4" s="154">
        <v>286</v>
      </c>
      <c r="L4" s="155" t="s">
        <v>572</v>
      </c>
      <c r="M4" s="191"/>
      <c r="N4" s="191" t="s">
        <v>609</v>
      </c>
      <c r="O4" s="191"/>
      <c r="P4" s="191"/>
      <c r="Q4" s="191"/>
      <c r="R4" s="191"/>
      <c r="S4" s="191"/>
      <c r="T4" s="191"/>
      <c r="U4" s="191"/>
      <c r="V4" s="191"/>
      <c r="W4" s="191"/>
      <c r="X4" s="191"/>
      <c r="Y4" s="191"/>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c r="CY4" s="192"/>
      <c r="CZ4" s="192"/>
      <c r="DA4" s="192"/>
      <c r="DB4" s="192"/>
      <c r="DC4" s="192"/>
      <c r="DD4" s="192"/>
      <c r="DE4" s="192"/>
      <c r="DF4" s="192"/>
      <c r="DG4" s="192"/>
      <c r="DH4" s="192"/>
      <c r="DI4" s="192"/>
      <c r="DJ4" s="192"/>
      <c r="DK4" s="192"/>
      <c r="DL4" s="192"/>
      <c r="DM4" s="192"/>
      <c r="DN4" s="192"/>
      <c r="DO4" s="192"/>
      <c r="DP4" s="192"/>
      <c r="DQ4" s="192"/>
      <c r="DR4" s="192"/>
      <c r="DS4" s="192"/>
    </row>
    <row r="5" spans="1:123" x14ac:dyDescent="0.3">
      <c r="A5" s="153" t="s">
        <v>81</v>
      </c>
      <c r="B5" s="153" t="s">
        <v>82</v>
      </c>
      <c r="C5" s="154" t="s">
        <v>337</v>
      </c>
      <c r="D5" s="154" t="s">
        <v>337</v>
      </c>
      <c r="E5" s="154">
        <v>362500</v>
      </c>
      <c r="F5" s="154">
        <v>333333</v>
      </c>
      <c r="G5" s="154">
        <v>525000</v>
      </c>
      <c r="H5" s="154">
        <v>161</v>
      </c>
      <c r="I5" s="154">
        <v>170</v>
      </c>
      <c r="J5" s="154">
        <v>207</v>
      </c>
      <c r="K5" s="154">
        <v>306</v>
      </c>
      <c r="L5" s="155" t="s">
        <v>573</v>
      </c>
      <c r="M5" s="191"/>
      <c r="N5" s="191" t="s">
        <v>609</v>
      </c>
      <c r="O5" s="191"/>
      <c r="P5" s="191"/>
      <c r="Q5" s="191"/>
      <c r="R5" s="191"/>
      <c r="S5" s="191"/>
      <c r="T5" s="191"/>
      <c r="U5" s="191"/>
      <c r="V5" s="191"/>
      <c r="W5" s="191"/>
      <c r="X5" s="191"/>
      <c r="Y5" s="191"/>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c r="CE5" s="192"/>
      <c r="CF5" s="192"/>
      <c r="CG5" s="192"/>
      <c r="CH5" s="192"/>
      <c r="CI5" s="192"/>
      <c r="CJ5" s="192"/>
      <c r="CK5" s="192"/>
      <c r="CL5" s="192"/>
      <c r="CM5" s="192"/>
      <c r="CN5" s="192"/>
      <c r="CO5" s="192"/>
      <c r="CP5" s="192"/>
      <c r="CQ5" s="192"/>
      <c r="CR5" s="192"/>
      <c r="CS5" s="192"/>
      <c r="CT5" s="192"/>
      <c r="CU5" s="192"/>
      <c r="CV5" s="192"/>
      <c r="CW5" s="192"/>
      <c r="CX5" s="192"/>
      <c r="CY5" s="192"/>
      <c r="CZ5" s="192"/>
      <c r="DA5" s="192"/>
      <c r="DB5" s="192"/>
      <c r="DC5" s="192"/>
      <c r="DD5" s="192"/>
      <c r="DE5" s="192"/>
      <c r="DF5" s="192"/>
      <c r="DG5" s="192"/>
      <c r="DH5" s="192"/>
      <c r="DI5" s="192"/>
      <c r="DJ5" s="192"/>
      <c r="DK5" s="192"/>
      <c r="DL5" s="192"/>
      <c r="DM5" s="192"/>
      <c r="DN5" s="192"/>
      <c r="DO5" s="192"/>
      <c r="DP5" s="192"/>
      <c r="DQ5" s="192"/>
      <c r="DR5" s="192"/>
      <c r="DS5" s="192"/>
    </row>
    <row r="6" spans="1:123" x14ac:dyDescent="0.3">
      <c r="A6" s="153" t="s">
        <v>83</v>
      </c>
      <c r="B6" s="193" t="s">
        <v>84</v>
      </c>
      <c r="C6" s="154" t="s">
        <v>337</v>
      </c>
      <c r="D6" s="154" t="s">
        <v>337</v>
      </c>
      <c r="E6" s="154">
        <v>248519</v>
      </c>
      <c r="F6" s="154">
        <v>379454</v>
      </c>
      <c r="G6" s="154">
        <v>605500</v>
      </c>
      <c r="H6" s="154" t="s">
        <v>337</v>
      </c>
      <c r="I6" s="154">
        <v>196</v>
      </c>
      <c r="J6" s="154">
        <v>213</v>
      </c>
      <c r="K6" s="154" t="s">
        <v>337</v>
      </c>
      <c r="L6" s="155" t="s">
        <v>574</v>
      </c>
      <c r="M6" s="191"/>
      <c r="N6" s="191" t="s">
        <v>609</v>
      </c>
      <c r="O6" s="191"/>
      <c r="P6" s="191"/>
      <c r="Q6" s="191"/>
      <c r="R6" s="191"/>
      <c r="S6" s="191"/>
      <c r="T6" s="191"/>
      <c r="U6" s="191"/>
      <c r="V6" s="191"/>
      <c r="W6" s="191"/>
      <c r="X6" s="191"/>
      <c r="Y6" s="191"/>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c r="CY6" s="192"/>
      <c r="CZ6" s="192"/>
      <c r="DA6" s="192"/>
      <c r="DB6" s="192"/>
      <c r="DC6" s="192"/>
      <c r="DD6" s="192"/>
      <c r="DE6" s="192"/>
      <c r="DF6" s="192"/>
      <c r="DG6" s="192"/>
      <c r="DH6" s="192"/>
      <c r="DI6" s="192"/>
      <c r="DJ6" s="192"/>
      <c r="DK6" s="192"/>
      <c r="DL6" s="192"/>
      <c r="DM6" s="192"/>
      <c r="DN6" s="192"/>
      <c r="DO6" s="192"/>
      <c r="DP6" s="192"/>
      <c r="DQ6" s="192"/>
      <c r="DR6" s="192"/>
      <c r="DS6" s="192"/>
    </row>
    <row r="7" spans="1:123" x14ac:dyDescent="0.3">
      <c r="A7" s="153" t="s">
        <v>85</v>
      </c>
      <c r="B7" s="193" t="s">
        <v>86</v>
      </c>
      <c r="C7" s="154" t="s">
        <v>337</v>
      </c>
      <c r="D7" s="154" t="s">
        <v>337</v>
      </c>
      <c r="E7" s="154">
        <v>243350</v>
      </c>
      <c r="F7" s="154">
        <v>357222</v>
      </c>
      <c r="G7" s="154">
        <v>316333</v>
      </c>
      <c r="H7" s="154">
        <v>138</v>
      </c>
      <c r="I7" s="154">
        <v>204</v>
      </c>
      <c r="J7" s="154">
        <v>271</v>
      </c>
      <c r="K7" s="154" t="s">
        <v>337</v>
      </c>
      <c r="L7" s="155" t="s">
        <v>574</v>
      </c>
      <c r="M7" s="191"/>
      <c r="N7" s="191" t="s">
        <v>609</v>
      </c>
      <c r="O7" s="191"/>
      <c r="P7" s="191"/>
      <c r="Q7" s="191"/>
      <c r="R7" s="191"/>
      <c r="S7" s="191"/>
      <c r="T7" s="191"/>
      <c r="U7" s="191"/>
      <c r="V7" s="191"/>
      <c r="W7" s="191"/>
      <c r="X7" s="191"/>
      <c r="Y7" s="191"/>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2"/>
      <c r="BW7" s="192"/>
      <c r="BX7" s="192"/>
      <c r="BY7" s="192"/>
      <c r="BZ7" s="192"/>
      <c r="CA7" s="192"/>
      <c r="CB7" s="192"/>
      <c r="CC7" s="192"/>
      <c r="CD7" s="192"/>
      <c r="CE7" s="192"/>
      <c r="CF7" s="192"/>
      <c r="CG7" s="192"/>
      <c r="CH7" s="192"/>
      <c r="CI7" s="192"/>
      <c r="CJ7" s="192"/>
      <c r="CK7" s="192"/>
      <c r="CL7" s="192"/>
      <c r="CM7" s="192"/>
      <c r="CN7" s="192"/>
      <c r="CO7" s="192"/>
      <c r="CP7" s="192"/>
      <c r="CQ7" s="192"/>
      <c r="CR7" s="192"/>
      <c r="CS7" s="192"/>
      <c r="CT7" s="192"/>
      <c r="CU7" s="192"/>
      <c r="CV7" s="192"/>
      <c r="CW7" s="192"/>
      <c r="CX7" s="192"/>
      <c r="CY7" s="192"/>
      <c r="CZ7" s="192"/>
      <c r="DA7" s="192"/>
      <c r="DB7" s="192"/>
      <c r="DC7" s="192"/>
      <c r="DD7" s="192"/>
      <c r="DE7" s="192"/>
      <c r="DF7" s="192"/>
      <c r="DG7" s="192"/>
      <c r="DH7" s="192"/>
      <c r="DI7" s="192"/>
      <c r="DJ7" s="192"/>
      <c r="DK7" s="192"/>
      <c r="DL7" s="192"/>
      <c r="DM7" s="192"/>
      <c r="DN7" s="192"/>
      <c r="DO7" s="192"/>
      <c r="DP7" s="192"/>
      <c r="DQ7" s="192"/>
      <c r="DR7" s="192"/>
      <c r="DS7" s="192"/>
    </row>
    <row r="8" spans="1:123" x14ac:dyDescent="0.3">
      <c r="A8" s="153" t="s">
        <v>87</v>
      </c>
      <c r="B8" s="193" t="s">
        <v>88</v>
      </c>
      <c r="C8" s="154" t="s">
        <v>337</v>
      </c>
      <c r="D8" s="154" t="s">
        <v>337</v>
      </c>
      <c r="E8" s="154">
        <v>281750</v>
      </c>
      <c r="F8" s="154">
        <v>516292</v>
      </c>
      <c r="G8" s="154">
        <v>557000</v>
      </c>
      <c r="H8" s="154">
        <v>136</v>
      </c>
      <c r="I8" s="154">
        <v>196</v>
      </c>
      <c r="J8" s="154">
        <v>196</v>
      </c>
      <c r="K8" s="154">
        <v>351</v>
      </c>
      <c r="L8" s="155" t="s">
        <v>605</v>
      </c>
      <c r="M8" s="191"/>
      <c r="N8" s="191" t="s">
        <v>609</v>
      </c>
      <c r="O8" s="191"/>
      <c r="P8" s="191"/>
      <c r="Q8" s="191"/>
      <c r="R8" s="191"/>
      <c r="S8" s="191"/>
      <c r="T8" s="191"/>
      <c r="U8" s="191"/>
      <c r="V8" s="191"/>
      <c r="W8" s="191"/>
      <c r="X8" s="191"/>
      <c r="Y8" s="191"/>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c r="CF8" s="192"/>
      <c r="CG8" s="192"/>
      <c r="CH8" s="192"/>
      <c r="CI8" s="192"/>
      <c r="CJ8" s="192"/>
      <c r="CK8" s="192"/>
      <c r="CL8" s="192"/>
      <c r="CM8" s="192"/>
      <c r="CN8" s="192"/>
      <c r="CO8" s="192"/>
      <c r="CP8" s="192"/>
      <c r="CQ8" s="192"/>
      <c r="CR8" s="192"/>
      <c r="CS8" s="192"/>
      <c r="CT8" s="192"/>
      <c r="CU8" s="192"/>
      <c r="CV8" s="192"/>
      <c r="CW8" s="192"/>
      <c r="CX8" s="192"/>
      <c r="CY8" s="192"/>
      <c r="CZ8" s="192"/>
      <c r="DA8" s="192"/>
      <c r="DB8" s="192"/>
      <c r="DC8" s="192"/>
      <c r="DD8" s="192"/>
      <c r="DE8" s="192"/>
      <c r="DF8" s="192"/>
      <c r="DG8" s="192"/>
      <c r="DH8" s="192"/>
      <c r="DI8" s="192"/>
      <c r="DJ8" s="192"/>
      <c r="DK8" s="192"/>
      <c r="DL8" s="192"/>
      <c r="DM8" s="192"/>
      <c r="DN8" s="192"/>
      <c r="DO8" s="192"/>
      <c r="DP8" s="192"/>
      <c r="DQ8" s="192"/>
      <c r="DR8" s="192"/>
      <c r="DS8" s="192"/>
    </row>
    <row r="9" spans="1:123" x14ac:dyDescent="0.3">
      <c r="A9" s="153" t="s">
        <v>89</v>
      </c>
      <c r="B9" s="193" t="s">
        <v>90</v>
      </c>
      <c r="C9" s="154" t="s">
        <v>337</v>
      </c>
      <c r="D9" s="154" t="s">
        <v>337</v>
      </c>
      <c r="E9" s="154">
        <v>262000</v>
      </c>
      <c r="F9" s="154">
        <v>342936</v>
      </c>
      <c r="G9" s="154">
        <v>449512</v>
      </c>
      <c r="H9" s="154">
        <v>138</v>
      </c>
      <c r="I9" s="154">
        <v>190</v>
      </c>
      <c r="J9" s="154">
        <v>224</v>
      </c>
      <c r="K9" s="154">
        <v>242</v>
      </c>
      <c r="L9" s="155" t="s">
        <v>574</v>
      </c>
      <c r="M9" s="191"/>
      <c r="N9" s="191" t="s">
        <v>609</v>
      </c>
      <c r="O9" s="191"/>
      <c r="P9" s="191"/>
      <c r="Q9" s="191"/>
      <c r="R9" s="191"/>
      <c r="S9" s="191"/>
      <c r="T9" s="191"/>
      <c r="U9" s="191"/>
      <c r="V9" s="191"/>
      <c r="W9" s="191"/>
      <c r="X9" s="191"/>
      <c r="Y9" s="191"/>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c r="CE9" s="192"/>
      <c r="CF9" s="192"/>
      <c r="CG9" s="192"/>
      <c r="CH9" s="192"/>
      <c r="CI9" s="192"/>
      <c r="CJ9" s="192"/>
      <c r="CK9" s="192"/>
      <c r="CL9" s="192"/>
      <c r="CM9" s="192"/>
      <c r="CN9" s="192"/>
      <c r="CO9" s="192"/>
      <c r="CP9" s="192"/>
      <c r="CQ9" s="192"/>
      <c r="CR9" s="192"/>
      <c r="CS9" s="192"/>
      <c r="CT9" s="192"/>
      <c r="CU9" s="192"/>
      <c r="CV9" s="192"/>
      <c r="CW9" s="192"/>
      <c r="CX9" s="192"/>
      <c r="CY9" s="192"/>
      <c r="CZ9" s="192"/>
      <c r="DA9" s="192"/>
      <c r="DB9" s="192"/>
      <c r="DC9" s="192"/>
      <c r="DD9" s="192"/>
      <c r="DE9" s="192"/>
      <c r="DF9" s="192"/>
      <c r="DG9" s="192"/>
      <c r="DH9" s="192"/>
      <c r="DI9" s="192"/>
      <c r="DJ9" s="192"/>
      <c r="DK9" s="192"/>
      <c r="DL9" s="192"/>
      <c r="DM9" s="192"/>
      <c r="DN9" s="192"/>
      <c r="DO9" s="192"/>
      <c r="DP9" s="192"/>
      <c r="DQ9" s="192"/>
      <c r="DR9" s="192"/>
      <c r="DS9" s="192"/>
    </row>
    <row r="10" spans="1:123" x14ac:dyDescent="0.3">
      <c r="A10" s="153" t="s">
        <v>91</v>
      </c>
      <c r="B10" s="193" t="s">
        <v>92</v>
      </c>
      <c r="C10" s="154" t="s">
        <v>337</v>
      </c>
      <c r="D10" s="154">
        <v>156999</v>
      </c>
      <c r="E10" s="154">
        <v>224827</v>
      </c>
      <c r="F10" s="154">
        <v>290523</v>
      </c>
      <c r="G10" s="154">
        <v>426249</v>
      </c>
      <c r="H10" s="154">
        <v>141</v>
      </c>
      <c r="I10" s="154">
        <v>185</v>
      </c>
      <c r="J10" s="154">
        <v>271</v>
      </c>
      <c r="K10" s="154">
        <v>286</v>
      </c>
      <c r="L10" s="155" t="s">
        <v>572</v>
      </c>
      <c r="M10" s="191"/>
      <c r="N10" s="191" t="s">
        <v>609</v>
      </c>
      <c r="O10" s="191"/>
      <c r="P10" s="191"/>
      <c r="Q10" s="191"/>
      <c r="R10" s="191"/>
      <c r="S10" s="191"/>
      <c r="T10" s="191"/>
      <c r="U10" s="191"/>
      <c r="V10" s="191"/>
      <c r="W10" s="191"/>
      <c r="X10" s="191"/>
      <c r="Y10" s="191"/>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192"/>
      <c r="CS10" s="192"/>
      <c r="CT10" s="192"/>
      <c r="CU10" s="192"/>
      <c r="CV10" s="192"/>
      <c r="CW10" s="192"/>
      <c r="CX10" s="192"/>
      <c r="CY10" s="192"/>
      <c r="CZ10" s="192"/>
      <c r="DA10" s="192"/>
      <c r="DB10" s="192"/>
      <c r="DC10" s="192"/>
      <c r="DD10" s="192"/>
      <c r="DE10" s="192"/>
      <c r="DF10" s="192"/>
      <c r="DG10" s="192"/>
      <c r="DH10" s="192"/>
      <c r="DI10" s="192"/>
      <c r="DJ10" s="192"/>
      <c r="DK10" s="192"/>
      <c r="DL10" s="192"/>
      <c r="DM10" s="192"/>
      <c r="DN10" s="192"/>
      <c r="DO10" s="192"/>
      <c r="DP10" s="192"/>
      <c r="DQ10" s="192"/>
      <c r="DR10" s="192"/>
      <c r="DS10" s="192"/>
    </row>
    <row r="11" spans="1:123" x14ac:dyDescent="0.3">
      <c r="A11" s="153" t="s">
        <v>93</v>
      </c>
      <c r="B11" s="193" t="s">
        <v>94</v>
      </c>
      <c r="C11" s="154" t="s">
        <v>337</v>
      </c>
      <c r="D11" s="154" t="s">
        <v>337</v>
      </c>
      <c r="E11" s="154">
        <v>214900</v>
      </c>
      <c r="F11" s="154">
        <v>368118</v>
      </c>
      <c r="G11" s="154">
        <v>406886</v>
      </c>
      <c r="H11" s="154">
        <v>112</v>
      </c>
      <c r="I11" s="154">
        <v>150</v>
      </c>
      <c r="J11" s="154">
        <v>184</v>
      </c>
      <c r="K11" s="154">
        <v>438</v>
      </c>
      <c r="L11" s="155" t="s">
        <v>574</v>
      </c>
      <c r="M11" s="191"/>
      <c r="N11" s="191" t="s">
        <v>609</v>
      </c>
      <c r="O11" s="191"/>
      <c r="P11" s="191"/>
      <c r="Q11" s="191"/>
      <c r="R11" s="191"/>
      <c r="S11" s="191"/>
      <c r="T11" s="191"/>
      <c r="U11" s="191"/>
      <c r="V11" s="191"/>
      <c r="W11" s="191"/>
      <c r="X11" s="191"/>
      <c r="Y11" s="191"/>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c r="BW11" s="192"/>
      <c r="BX11" s="192"/>
      <c r="BY11" s="192"/>
      <c r="BZ11" s="192"/>
      <c r="CA11" s="192"/>
      <c r="CB11" s="192"/>
      <c r="CC11" s="192"/>
      <c r="CD11" s="192"/>
      <c r="CE11" s="192"/>
      <c r="CF11" s="192"/>
      <c r="CG11" s="192"/>
      <c r="CH11" s="192"/>
      <c r="CI11" s="192"/>
      <c r="CJ11" s="192"/>
      <c r="CK11" s="192"/>
      <c r="CL11" s="192"/>
      <c r="CM11" s="192"/>
      <c r="CN11" s="192"/>
      <c r="CO11" s="192"/>
      <c r="CP11" s="192"/>
      <c r="CQ11" s="192"/>
      <c r="CR11" s="192"/>
      <c r="CS11" s="192"/>
      <c r="CT11" s="192"/>
      <c r="CU11" s="192"/>
      <c r="CV11" s="192"/>
      <c r="CW11" s="192"/>
      <c r="CX11" s="192"/>
      <c r="CY11" s="192"/>
      <c r="CZ11" s="192"/>
      <c r="DA11" s="192"/>
      <c r="DB11" s="192"/>
      <c r="DC11" s="192"/>
      <c r="DD11" s="192"/>
      <c r="DE11" s="192"/>
      <c r="DF11" s="192"/>
      <c r="DG11" s="192"/>
      <c r="DH11" s="192"/>
      <c r="DI11" s="192"/>
      <c r="DJ11" s="192"/>
      <c r="DK11" s="192"/>
      <c r="DL11" s="192"/>
      <c r="DM11" s="192"/>
      <c r="DN11" s="192"/>
      <c r="DO11" s="192"/>
      <c r="DP11" s="192"/>
      <c r="DQ11" s="192"/>
      <c r="DR11" s="192"/>
      <c r="DS11" s="192"/>
    </row>
    <row r="12" spans="1:123" x14ac:dyDescent="0.3">
      <c r="A12" s="153" t="s">
        <v>95</v>
      </c>
      <c r="B12" s="193" t="s">
        <v>96</v>
      </c>
      <c r="C12" s="154" t="s">
        <v>337</v>
      </c>
      <c r="D12" s="154" t="s">
        <v>337</v>
      </c>
      <c r="E12" s="154">
        <v>214900</v>
      </c>
      <c r="F12" s="154">
        <v>368118</v>
      </c>
      <c r="G12" s="154">
        <v>406886</v>
      </c>
      <c r="H12" s="154">
        <v>112</v>
      </c>
      <c r="I12" s="154">
        <v>150</v>
      </c>
      <c r="J12" s="154">
        <v>184</v>
      </c>
      <c r="K12" s="154">
        <v>438</v>
      </c>
      <c r="L12" s="155" t="s">
        <v>574</v>
      </c>
      <c r="M12" s="191"/>
      <c r="N12" s="191" t="s">
        <v>609</v>
      </c>
      <c r="O12" s="191"/>
      <c r="P12" s="191"/>
      <c r="Q12" s="191"/>
      <c r="R12" s="191"/>
      <c r="S12" s="191"/>
      <c r="T12" s="191"/>
      <c r="U12" s="191"/>
      <c r="V12" s="191"/>
      <c r="W12" s="191"/>
      <c r="X12" s="191"/>
      <c r="Y12" s="191"/>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2"/>
      <c r="BW12" s="192"/>
      <c r="BX12" s="192"/>
      <c r="BY12" s="192"/>
      <c r="BZ12" s="192"/>
      <c r="CA12" s="192"/>
      <c r="CB12" s="192"/>
      <c r="CC12" s="192"/>
      <c r="CD12" s="192"/>
      <c r="CE12" s="192"/>
      <c r="CF12" s="192"/>
      <c r="CG12" s="192"/>
      <c r="CH12" s="192"/>
      <c r="CI12" s="192"/>
      <c r="CJ12" s="192"/>
      <c r="CK12" s="192"/>
      <c r="CL12" s="192"/>
      <c r="CM12" s="192"/>
      <c r="CN12" s="192"/>
      <c r="CO12" s="192"/>
      <c r="CP12" s="192"/>
      <c r="CQ12" s="192"/>
      <c r="CR12" s="192"/>
      <c r="CS12" s="192"/>
      <c r="CT12" s="192"/>
      <c r="CU12" s="192"/>
      <c r="CV12" s="192"/>
      <c r="CW12" s="192"/>
      <c r="CX12" s="192"/>
      <c r="CY12" s="192"/>
      <c r="CZ12" s="192"/>
      <c r="DA12" s="192"/>
      <c r="DB12" s="192"/>
      <c r="DC12" s="192"/>
      <c r="DD12" s="192"/>
      <c r="DE12" s="192"/>
      <c r="DF12" s="192"/>
      <c r="DG12" s="192"/>
      <c r="DH12" s="192"/>
      <c r="DI12" s="192"/>
      <c r="DJ12" s="192"/>
      <c r="DK12" s="192"/>
      <c r="DL12" s="192"/>
      <c r="DM12" s="192"/>
      <c r="DN12" s="192"/>
      <c r="DO12" s="192"/>
      <c r="DP12" s="192"/>
      <c r="DQ12" s="192"/>
      <c r="DR12" s="192"/>
      <c r="DS12" s="192"/>
    </row>
    <row r="13" spans="1:123" x14ac:dyDescent="0.3">
      <c r="A13" s="153" t="s">
        <v>97</v>
      </c>
      <c r="B13" s="193" t="s">
        <v>98</v>
      </c>
      <c r="C13" s="154" t="s">
        <v>337</v>
      </c>
      <c r="D13" s="154" t="s">
        <v>337</v>
      </c>
      <c r="E13" s="154">
        <v>241500</v>
      </c>
      <c r="F13" s="154">
        <v>276250</v>
      </c>
      <c r="G13" s="154">
        <v>495833</v>
      </c>
      <c r="H13" s="154">
        <v>150</v>
      </c>
      <c r="I13" s="154">
        <v>173</v>
      </c>
      <c r="J13" s="154" t="s">
        <v>337</v>
      </c>
      <c r="K13" s="154">
        <v>404</v>
      </c>
      <c r="L13" s="155" t="s">
        <v>632</v>
      </c>
      <c r="M13" s="191"/>
      <c r="N13" s="191" t="s">
        <v>609</v>
      </c>
      <c r="O13" s="191"/>
      <c r="P13" s="191"/>
      <c r="Q13" s="191"/>
      <c r="R13" s="191"/>
      <c r="S13" s="191"/>
      <c r="T13" s="191"/>
      <c r="U13" s="191"/>
      <c r="V13" s="191"/>
      <c r="W13" s="191"/>
      <c r="X13" s="191"/>
      <c r="Y13" s="191"/>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c r="CB13" s="192"/>
      <c r="CC13" s="192"/>
      <c r="CD13" s="192"/>
      <c r="CE13" s="192"/>
      <c r="CF13" s="192"/>
      <c r="CG13" s="192"/>
      <c r="CH13" s="192"/>
      <c r="CI13" s="192"/>
      <c r="CJ13" s="192"/>
      <c r="CK13" s="192"/>
      <c r="CL13" s="192"/>
      <c r="CM13" s="192"/>
      <c r="CN13" s="192"/>
      <c r="CO13" s="192"/>
      <c r="CP13" s="192"/>
      <c r="CQ13" s="192"/>
      <c r="CR13" s="192"/>
      <c r="CS13" s="192"/>
      <c r="CT13" s="192"/>
      <c r="CU13" s="192"/>
      <c r="CV13" s="192"/>
      <c r="CW13" s="192"/>
      <c r="CX13" s="192"/>
      <c r="CY13" s="192"/>
      <c r="CZ13" s="192"/>
      <c r="DA13" s="192"/>
      <c r="DB13" s="192"/>
      <c r="DC13" s="192"/>
      <c r="DD13" s="192"/>
      <c r="DE13" s="192"/>
      <c r="DF13" s="192"/>
      <c r="DG13" s="192"/>
      <c r="DH13" s="192"/>
      <c r="DI13" s="192"/>
      <c r="DJ13" s="192"/>
      <c r="DK13" s="192"/>
      <c r="DL13" s="192"/>
      <c r="DM13" s="192"/>
      <c r="DN13" s="192"/>
      <c r="DO13" s="192"/>
      <c r="DP13" s="192"/>
      <c r="DQ13" s="192"/>
      <c r="DR13" s="192"/>
      <c r="DS13" s="192"/>
    </row>
    <row r="14" spans="1:123" x14ac:dyDescent="0.3">
      <c r="A14" s="153" t="s">
        <v>99</v>
      </c>
      <c r="B14" s="193" t="s">
        <v>100</v>
      </c>
      <c r="C14" s="154" t="s">
        <v>337</v>
      </c>
      <c r="D14" s="154" t="s">
        <v>337</v>
      </c>
      <c r="E14" s="154">
        <v>203250</v>
      </c>
      <c r="F14" s="154">
        <v>242617</v>
      </c>
      <c r="G14" s="154">
        <v>373963</v>
      </c>
      <c r="H14" s="154">
        <v>155</v>
      </c>
      <c r="I14" s="154">
        <v>184</v>
      </c>
      <c r="J14" s="154">
        <v>219</v>
      </c>
      <c r="K14" s="154">
        <v>345</v>
      </c>
      <c r="L14" s="155" t="s">
        <v>572</v>
      </c>
      <c r="M14" s="191"/>
      <c r="N14" s="191" t="s">
        <v>609</v>
      </c>
      <c r="O14" s="191"/>
      <c r="P14" s="191"/>
      <c r="Q14" s="191"/>
      <c r="R14" s="191"/>
      <c r="S14" s="191"/>
      <c r="T14" s="191"/>
      <c r="U14" s="191"/>
      <c r="V14" s="191"/>
      <c r="W14" s="191"/>
      <c r="X14" s="191"/>
      <c r="Y14" s="191"/>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c r="CO14" s="192"/>
      <c r="CP14" s="192"/>
      <c r="CQ14" s="192"/>
      <c r="CR14" s="192"/>
      <c r="CS14" s="192"/>
      <c r="CT14" s="192"/>
      <c r="CU14" s="192"/>
      <c r="CV14" s="192"/>
      <c r="CW14" s="192"/>
      <c r="CX14" s="192"/>
      <c r="CY14" s="192"/>
      <c r="CZ14" s="192"/>
      <c r="DA14" s="192"/>
      <c r="DB14" s="192"/>
      <c r="DC14" s="192"/>
      <c r="DD14" s="192"/>
      <c r="DE14" s="192"/>
      <c r="DF14" s="192"/>
      <c r="DG14" s="192"/>
      <c r="DH14" s="192"/>
      <c r="DI14" s="192"/>
      <c r="DJ14" s="192"/>
      <c r="DK14" s="192"/>
      <c r="DL14" s="192"/>
      <c r="DM14" s="192"/>
      <c r="DN14" s="192"/>
      <c r="DO14" s="192"/>
      <c r="DP14" s="192"/>
      <c r="DQ14" s="192"/>
      <c r="DR14" s="192"/>
      <c r="DS14" s="192"/>
    </row>
    <row r="15" spans="1:123" ht="15.6" x14ac:dyDescent="0.3">
      <c r="A15" s="153" t="s">
        <v>303</v>
      </c>
      <c r="B15" s="153" t="s">
        <v>304</v>
      </c>
      <c r="C15" s="154">
        <v>107339</v>
      </c>
      <c r="D15" s="154">
        <v>137210</v>
      </c>
      <c r="E15" s="154">
        <v>225008</v>
      </c>
      <c r="F15" s="154">
        <v>287702</v>
      </c>
      <c r="G15" s="154">
        <v>412465</v>
      </c>
      <c r="H15" s="154">
        <v>144</v>
      </c>
      <c r="I15" s="154">
        <v>184</v>
      </c>
      <c r="J15" s="154">
        <v>230</v>
      </c>
      <c r="K15" s="154">
        <v>323</v>
      </c>
      <c r="L15" s="202" t="s">
        <v>633</v>
      </c>
      <c r="M15" s="191"/>
      <c r="N15" s="191" t="s">
        <v>609</v>
      </c>
      <c r="O15" s="191"/>
      <c r="P15" s="191"/>
      <c r="Q15" s="191"/>
      <c r="R15" s="191"/>
      <c r="S15" s="191"/>
      <c r="T15" s="191"/>
      <c r="U15" s="191"/>
      <c r="V15" s="191"/>
      <c r="W15" s="191"/>
      <c r="X15" s="191"/>
      <c r="Y15" s="191"/>
    </row>
    <row r="16" spans="1:123" x14ac:dyDescent="0.3">
      <c r="A16" s="153" t="s">
        <v>101</v>
      </c>
      <c r="B16" s="193" t="s">
        <v>102</v>
      </c>
      <c r="C16" s="154" t="s">
        <v>337</v>
      </c>
      <c r="D16" s="154" t="s">
        <v>337</v>
      </c>
      <c r="E16" s="154">
        <v>210716</v>
      </c>
      <c r="F16" s="154">
        <v>240625</v>
      </c>
      <c r="G16" s="154">
        <v>370306</v>
      </c>
      <c r="H16" s="154">
        <v>136</v>
      </c>
      <c r="I16" s="154">
        <v>172</v>
      </c>
      <c r="J16" s="154">
        <v>249</v>
      </c>
      <c r="K16" s="154">
        <v>354</v>
      </c>
      <c r="L16" s="155" t="s">
        <v>574</v>
      </c>
      <c r="M16" s="191"/>
      <c r="N16" s="191" t="s">
        <v>77</v>
      </c>
      <c r="O16" s="191"/>
      <c r="P16" s="191"/>
      <c r="Q16" s="191"/>
      <c r="R16" s="191"/>
      <c r="S16" s="191"/>
      <c r="T16" s="191"/>
      <c r="U16" s="191"/>
      <c r="V16" s="191"/>
      <c r="W16" s="191"/>
      <c r="X16" s="191"/>
      <c r="Y16" s="191"/>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2"/>
      <c r="BW16" s="192"/>
      <c r="BX16" s="192"/>
      <c r="BY16" s="192"/>
      <c r="BZ16" s="192"/>
      <c r="CA16" s="192"/>
      <c r="CB16" s="192"/>
      <c r="CC16" s="192"/>
      <c r="CD16" s="192"/>
      <c r="CE16" s="192"/>
      <c r="CF16" s="192"/>
      <c r="CG16" s="192"/>
      <c r="CH16" s="192"/>
      <c r="CI16" s="192"/>
      <c r="CJ16" s="192"/>
      <c r="CK16" s="192"/>
      <c r="CL16" s="192"/>
      <c r="CM16" s="192"/>
      <c r="CN16" s="192"/>
      <c r="CO16" s="192"/>
      <c r="CP16" s="192"/>
      <c r="CQ16" s="192"/>
      <c r="CR16" s="192"/>
      <c r="CS16" s="192"/>
      <c r="CT16" s="192"/>
      <c r="CU16" s="192"/>
      <c r="CV16" s="192"/>
      <c r="CW16" s="192"/>
      <c r="CX16" s="192"/>
      <c r="CY16" s="192"/>
      <c r="CZ16" s="192"/>
      <c r="DA16" s="192"/>
      <c r="DB16" s="192"/>
      <c r="DC16" s="192"/>
      <c r="DD16" s="192"/>
      <c r="DE16" s="192"/>
      <c r="DF16" s="192"/>
      <c r="DG16" s="192"/>
      <c r="DH16" s="192"/>
      <c r="DI16" s="192"/>
      <c r="DJ16" s="192"/>
      <c r="DK16" s="192"/>
      <c r="DL16" s="192"/>
      <c r="DM16" s="192"/>
      <c r="DN16" s="192"/>
      <c r="DO16" s="192"/>
      <c r="DP16" s="192"/>
      <c r="DQ16" s="192"/>
      <c r="DR16" s="192"/>
      <c r="DS16" s="192"/>
    </row>
    <row r="17" spans="1:123" x14ac:dyDescent="0.3">
      <c r="A17" s="153" t="s">
        <v>103</v>
      </c>
      <c r="B17" s="193" t="s">
        <v>104</v>
      </c>
      <c r="C17" s="154" t="s">
        <v>337</v>
      </c>
      <c r="D17" s="154" t="s">
        <v>337</v>
      </c>
      <c r="E17" s="154">
        <v>245833</v>
      </c>
      <c r="F17" s="154">
        <v>396592</v>
      </c>
      <c r="G17" s="154">
        <v>403037</v>
      </c>
      <c r="H17" s="154">
        <v>173</v>
      </c>
      <c r="I17" s="154">
        <v>196</v>
      </c>
      <c r="J17" s="154">
        <v>231</v>
      </c>
      <c r="K17" s="154">
        <v>403</v>
      </c>
      <c r="L17" s="155" t="s">
        <v>573</v>
      </c>
      <c r="M17" s="191"/>
      <c r="N17" s="191" t="s">
        <v>77</v>
      </c>
      <c r="O17" s="191"/>
      <c r="P17" s="191"/>
      <c r="Q17" s="191"/>
      <c r="R17" s="191"/>
      <c r="S17" s="191"/>
      <c r="T17" s="191"/>
      <c r="U17" s="191"/>
      <c r="V17" s="191"/>
      <c r="W17" s="191"/>
      <c r="X17" s="191"/>
      <c r="Y17" s="191"/>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c r="BR17" s="192"/>
      <c r="BS17" s="192"/>
      <c r="BT17" s="192"/>
      <c r="BU17" s="192"/>
      <c r="BV17" s="192"/>
      <c r="BW17" s="192"/>
      <c r="BX17" s="192"/>
      <c r="BY17" s="192"/>
      <c r="BZ17" s="192"/>
      <c r="CA17" s="192"/>
      <c r="CB17" s="192"/>
      <c r="CC17" s="192"/>
      <c r="CD17" s="192"/>
      <c r="CE17" s="192"/>
      <c r="CF17" s="192"/>
      <c r="CG17" s="192"/>
      <c r="CH17" s="192"/>
      <c r="CI17" s="192"/>
      <c r="CJ17" s="192"/>
      <c r="CK17" s="192"/>
      <c r="CL17" s="192"/>
      <c r="CM17" s="192"/>
      <c r="CN17" s="192"/>
      <c r="CO17" s="192"/>
      <c r="CP17" s="192"/>
      <c r="CQ17" s="192"/>
      <c r="CR17" s="192"/>
      <c r="CS17" s="192"/>
      <c r="CT17" s="192"/>
      <c r="CU17" s="192"/>
      <c r="CV17" s="192"/>
      <c r="CW17" s="192"/>
      <c r="CX17" s="192"/>
      <c r="CY17" s="192"/>
      <c r="CZ17" s="192"/>
      <c r="DA17" s="192"/>
      <c r="DB17" s="192"/>
      <c r="DC17" s="192"/>
      <c r="DD17" s="192"/>
      <c r="DE17" s="192"/>
      <c r="DF17" s="192"/>
      <c r="DG17" s="192"/>
      <c r="DH17" s="192"/>
      <c r="DI17" s="192"/>
      <c r="DJ17" s="192"/>
      <c r="DK17" s="192"/>
      <c r="DL17" s="192"/>
      <c r="DM17" s="192"/>
      <c r="DN17" s="192"/>
      <c r="DO17" s="192"/>
      <c r="DP17" s="192"/>
      <c r="DQ17" s="192"/>
      <c r="DR17" s="192"/>
      <c r="DS17" s="192"/>
    </row>
    <row r="18" spans="1:123" x14ac:dyDescent="0.3">
      <c r="A18" s="153" t="s">
        <v>105</v>
      </c>
      <c r="B18" s="153" t="s">
        <v>106</v>
      </c>
      <c r="C18" s="154" t="s">
        <v>337</v>
      </c>
      <c r="D18" s="154" t="s">
        <v>337</v>
      </c>
      <c r="E18" s="154">
        <v>214900</v>
      </c>
      <c r="F18" s="154">
        <v>368118</v>
      </c>
      <c r="G18" s="154">
        <v>406886</v>
      </c>
      <c r="H18" s="154">
        <v>112</v>
      </c>
      <c r="I18" s="154">
        <v>150</v>
      </c>
      <c r="J18" s="154">
        <v>184</v>
      </c>
      <c r="K18" s="154">
        <v>438</v>
      </c>
      <c r="L18" s="155" t="s">
        <v>574</v>
      </c>
      <c r="M18" s="191"/>
      <c r="N18" s="191" t="s">
        <v>77</v>
      </c>
      <c r="O18" s="191"/>
      <c r="P18" s="191"/>
      <c r="Q18" s="191"/>
      <c r="R18" s="191"/>
      <c r="S18" s="191"/>
      <c r="T18" s="191"/>
      <c r="U18" s="191"/>
      <c r="V18" s="191"/>
      <c r="W18" s="191"/>
      <c r="X18" s="191"/>
      <c r="Y18" s="191"/>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c r="BQ18" s="192"/>
      <c r="BR18" s="192"/>
      <c r="BS18" s="192"/>
      <c r="BT18" s="192"/>
      <c r="BU18" s="192"/>
      <c r="BV18" s="192"/>
      <c r="BW18" s="192"/>
      <c r="BX18" s="192"/>
      <c r="BY18" s="192"/>
      <c r="BZ18" s="192"/>
      <c r="CA18" s="192"/>
      <c r="CB18" s="192"/>
      <c r="CC18" s="192"/>
      <c r="CD18" s="192"/>
      <c r="CE18" s="192"/>
      <c r="CF18" s="192"/>
      <c r="CG18" s="192"/>
      <c r="CH18" s="192"/>
      <c r="CI18" s="192"/>
      <c r="CJ18" s="192"/>
      <c r="CK18" s="192"/>
      <c r="CL18" s="192"/>
      <c r="CM18" s="192"/>
      <c r="CN18" s="192"/>
      <c r="CO18" s="192"/>
      <c r="CP18" s="192"/>
      <c r="CQ18" s="192"/>
      <c r="CR18" s="192"/>
      <c r="CS18" s="192"/>
      <c r="CT18" s="192"/>
      <c r="CU18" s="192"/>
      <c r="CV18" s="192"/>
      <c r="CW18" s="192"/>
      <c r="CX18" s="192"/>
      <c r="CY18" s="192"/>
      <c r="CZ18" s="192"/>
      <c r="DA18" s="192"/>
      <c r="DB18" s="192"/>
      <c r="DC18" s="192"/>
      <c r="DD18" s="192"/>
      <c r="DE18" s="192"/>
      <c r="DF18" s="192"/>
      <c r="DG18" s="192"/>
      <c r="DH18" s="192"/>
      <c r="DI18" s="192"/>
      <c r="DJ18" s="192"/>
      <c r="DK18" s="192"/>
      <c r="DL18" s="192"/>
      <c r="DM18" s="192"/>
      <c r="DN18" s="192"/>
      <c r="DO18" s="192"/>
      <c r="DP18" s="192"/>
      <c r="DQ18" s="192"/>
      <c r="DR18" s="192"/>
      <c r="DS18" s="192"/>
    </row>
    <row r="19" spans="1:123" x14ac:dyDescent="0.3">
      <c r="A19" s="153" t="s">
        <v>107</v>
      </c>
      <c r="B19" s="193" t="s">
        <v>108</v>
      </c>
      <c r="C19" s="154" t="s">
        <v>337</v>
      </c>
      <c r="D19" s="154" t="s">
        <v>337</v>
      </c>
      <c r="E19" s="154">
        <v>214900</v>
      </c>
      <c r="F19" s="154">
        <v>368118</v>
      </c>
      <c r="G19" s="154">
        <v>406886</v>
      </c>
      <c r="H19" s="154">
        <v>112</v>
      </c>
      <c r="I19" s="154">
        <v>150</v>
      </c>
      <c r="J19" s="154">
        <v>184</v>
      </c>
      <c r="K19" s="154">
        <v>438</v>
      </c>
      <c r="L19" s="155" t="s">
        <v>574</v>
      </c>
      <c r="M19" s="191"/>
      <c r="N19" s="191" t="s">
        <v>77</v>
      </c>
      <c r="O19" s="191"/>
      <c r="P19" s="191"/>
      <c r="Q19" s="191"/>
      <c r="R19" s="191"/>
      <c r="S19" s="191"/>
      <c r="T19" s="191"/>
      <c r="U19" s="191"/>
      <c r="V19" s="191"/>
      <c r="W19" s="191"/>
      <c r="X19" s="191"/>
      <c r="Y19" s="191"/>
    </row>
    <row r="20" spans="1:123" x14ac:dyDescent="0.3">
      <c r="A20" s="153" t="s">
        <v>109</v>
      </c>
      <c r="B20" s="153" t="s">
        <v>110</v>
      </c>
      <c r="C20" s="154" t="s">
        <v>337</v>
      </c>
      <c r="D20" s="154" t="s">
        <v>337</v>
      </c>
      <c r="E20" s="154">
        <v>203250</v>
      </c>
      <c r="F20" s="154">
        <v>242617</v>
      </c>
      <c r="G20" s="154">
        <v>373963</v>
      </c>
      <c r="H20" s="154">
        <v>155</v>
      </c>
      <c r="I20" s="154">
        <v>184</v>
      </c>
      <c r="J20" s="154">
        <v>219</v>
      </c>
      <c r="K20" s="154">
        <v>345</v>
      </c>
      <c r="L20" s="155" t="s">
        <v>572</v>
      </c>
      <c r="M20" s="191"/>
      <c r="N20" s="191" t="s">
        <v>77</v>
      </c>
      <c r="O20" s="191"/>
      <c r="P20" s="191"/>
      <c r="Q20" s="191"/>
      <c r="R20" s="191"/>
      <c r="S20" s="191"/>
      <c r="T20" s="191"/>
      <c r="U20" s="191"/>
      <c r="V20" s="191"/>
      <c r="W20" s="191"/>
      <c r="X20" s="191"/>
      <c r="Y20" s="191"/>
    </row>
    <row r="21" spans="1:123" x14ac:dyDescent="0.3">
      <c r="A21" s="153" t="s">
        <v>111</v>
      </c>
      <c r="B21" s="153" t="s">
        <v>112</v>
      </c>
      <c r="C21" s="154" t="s">
        <v>337</v>
      </c>
      <c r="D21" s="154" t="s">
        <v>337</v>
      </c>
      <c r="E21" s="154">
        <v>231455</v>
      </c>
      <c r="F21" s="154">
        <v>441625</v>
      </c>
      <c r="G21" s="154">
        <v>545071</v>
      </c>
      <c r="H21" s="154" t="s">
        <v>337</v>
      </c>
      <c r="I21" s="154">
        <v>190</v>
      </c>
      <c r="J21" s="154">
        <v>276</v>
      </c>
      <c r="K21" s="154">
        <v>369</v>
      </c>
      <c r="L21" s="155" t="s">
        <v>573</v>
      </c>
      <c r="M21" s="191"/>
      <c r="N21" s="191" t="s">
        <v>77</v>
      </c>
      <c r="O21" s="191"/>
      <c r="P21" s="191"/>
      <c r="Q21" s="191"/>
      <c r="R21" s="191"/>
      <c r="S21" s="191"/>
      <c r="T21" s="191"/>
      <c r="U21" s="191"/>
      <c r="V21" s="191"/>
      <c r="W21" s="191"/>
      <c r="X21" s="191"/>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2"/>
      <c r="BR21" s="192"/>
      <c r="BS21" s="192"/>
      <c r="BT21" s="192"/>
      <c r="BU21" s="192"/>
      <c r="BV21" s="192"/>
      <c r="BW21" s="192"/>
      <c r="BX21" s="192"/>
      <c r="BY21" s="192"/>
      <c r="BZ21" s="192"/>
      <c r="CA21" s="192"/>
      <c r="CB21" s="192"/>
      <c r="CC21" s="192"/>
      <c r="CD21" s="192"/>
      <c r="CE21" s="192"/>
      <c r="CF21" s="192"/>
      <c r="CG21" s="192"/>
      <c r="CH21" s="192"/>
      <c r="CI21" s="192"/>
      <c r="CJ21" s="192"/>
      <c r="CK21" s="192"/>
      <c r="CL21" s="192"/>
      <c r="CM21" s="192"/>
      <c r="CN21" s="192"/>
      <c r="CO21" s="192"/>
      <c r="CP21" s="192"/>
      <c r="CQ21" s="192"/>
      <c r="CR21" s="192"/>
      <c r="CS21" s="192"/>
      <c r="CT21" s="192"/>
      <c r="CU21" s="192"/>
      <c r="CV21" s="192"/>
      <c r="CW21" s="192"/>
      <c r="CX21" s="192"/>
      <c r="CY21" s="192"/>
      <c r="CZ21" s="192"/>
      <c r="DA21" s="192"/>
      <c r="DB21" s="192"/>
      <c r="DC21" s="192"/>
      <c r="DD21" s="192"/>
      <c r="DE21" s="192"/>
      <c r="DF21" s="192"/>
      <c r="DG21" s="192"/>
      <c r="DH21" s="192"/>
      <c r="DI21" s="192"/>
      <c r="DJ21" s="192"/>
      <c r="DK21" s="192"/>
      <c r="DL21" s="192"/>
      <c r="DM21" s="192"/>
      <c r="DN21" s="192"/>
      <c r="DO21" s="192"/>
      <c r="DP21" s="192"/>
      <c r="DQ21" s="192"/>
      <c r="DR21" s="192"/>
      <c r="DS21" s="192"/>
    </row>
    <row r="22" spans="1:123" x14ac:dyDescent="0.3">
      <c r="A22" s="153" t="s">
        <v>113</v>
      </c>
      <c r="B22" s="153" t="s">
        <v>114</v>
      </c>
      <c r="C22" s="154" t="s">
        <v>337</v>
      </c>
      <c r="D22" s="154" t="s">
        <v>337</v>
      </c>
      <c r="E22" s="154">
        <v>221125</v>
      </c>
      <c r="F22" s="154">
        <v>329583</v>
      </c>
      <c r="G22" s="154">
        <v>373667</v>
      </c>
      <c r="H22" s="154" t="s">
        <v>337</v>
      </c>
      <c r="I22" s="154">
        <v>196</v>
      </c>
      <c r="J22" s="154">
        <v>263</v>
      </c>
      <c r="K22" s="154">
        <v>329</v>
      </c>
      <c r="L22" s="155" t="s">
        <v>574</v>
      </c>
      <c r="M22" s="191"/>
      <c r="N22" s="191" t="s">
        <v>79</v>
      </c>
      <c r="O22" s="191"/>
      <c r="P22" s="191"/>
      <c r="Q22" s="191"/>
      <c r="R22" s="191"/>
      <c r="S22" s="191"/>
      <c r="T22" s="191"/>
      <c r="U22" s="191"/>
      <c r="V22" s="191"/>
      <c r="W22" s="191"/>
      <c r="X22" s="19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2"/>
      <c r="BA22" s="192"/>
      <c r="BB22" s="192"/>
      <c r="BC22" s="192"/>
      <c r="BD22" s="192"/>
      <c r="BE22" s="192"/>
      <c r="BF22" s="192"/>
      <c r="BG22" s="192"/>
      <c r="BH22" s="192"/>
      <c r="BI22" s="192"/>
      <c r="BJ22" s="192"/>
      <c r="BK22" s="192"/>
      <c r="BL22" s="192"/>
      <c r="BM22" s="192"/>
      <c r="BN22" s="192"/>
      <c r="BO22" s="192"/>
      <c r="BP22" s="192"/>
      <c r="BQ22" s="192"/>
      <c r="BR22" s="192"/>
      <c r="BS22" s="192"/>
      <c r="BT22" s="192"/>
      <c r="BU22" s="192"/>
      <c r="BV22" s="192"/>
      <c r="BW22" s="192"/>
      <c r="BX22" s="192"/>
      <c r="BY22" s="192"/>
      <c r="BZ22" s="192"/>
      <c r="CA22" s="192"/>
      <c r="CB22" s="192"/>
      <c r="CC22" s="192"/>
      <c r="CD22" s="192"/>
      <c r="CE22" s="192"/>
      <c r="CF22" s="192"/>
      <c r="CG22" s="192"/>
      <c r="CH22" s="192"/>
      <c r="CI22" s="192"/>
      <c r="CJ22" s="192"/>
      <c r="CK22" s="192"/>
      <c r="CL22" s="192"/>
      <c r="CM22" s="192"/>
      <c r="CN22" s="192"/>
      <c r="CO22" s="192"/>
      <c r="CP22" s="192"/>
      <c r="CQ22" s="192"/>
      <c r="CR22" s="192"/>
      <c r="CS22" s="192"/>
      <c r="CT22" s="192"/>
      <c r="CU22" s="192"/>
      <c r="CV22" s="192"/>
      <c r="CW22" s="192"/>
      <c r="CX22" s="192"/>
      <c r="CY22" s="192"/>
      <c r="CZ22" s="192"/>
      <c r="DA22" s="192"/>
      <c r="DB22" s="192"/>
      <c r="DC22" s="192"/>
      <c r="DD22" s="192"/>
      <c r="DE22" s="192"/>
      <c r="DF22" s="192"/>
      <c r="DG22" s="192"/>
      <c r="DH22" s="192"/>
      <c r="DI22" s="192"/>
      <c r="DJ22" s="192"/>
      <c r="DK22" s="192"/>
      <c r="DL22" s="192"/>
      <c r="DM22" s="192"/>
      <c r="DN22" s="192"/>
      <c r="DO22" s="192"/>
      <c r="DP22" s="192"/>
      <c r="DQ22" s="192"/>
      <c r="DR22" s="192"/>
      <c r="DS22" s="192"/>
    </row>
    <row r="23" spans="1:123" x14ac:dyDescent="0.3">
      <c r="A23" s="153" t="s">
        <v>115</v>
      </c>
      <c r="B23" s="193" t="s">
        <v>116</v>
      </c>
      <c r="C23" s="154" t="s">
        <v>337</v>
      </c>
      <c r="D23" s="154" t="s">
        <v>337</v>
      </c>
      <c r="E23" s="154">
        <v>282500</v>
      </c>
      <c r="F23" s="154">
        <v>288070</v>
      </c>
      <c r="G23" s="154">
        <v>602895</v>
      </c>
      <c r="H23" s="154" t="s">
        <v>337</v>
      </c>
      <c r="I23" s="154">
        <v>298</v>
      </c>
      <c r="J23" s="154">
        <v>251</v>
      </c>
      <c r="K23" s="154" t="s">
        <v>337</v>
      </c>
      <c r="L23" s="155" t="s">
        <v>573</v>
      </c>
      <c r="M23" s="191"/>
      <c r="N23" s="191" t="s">
        <v>79</v>
      </c>
      <c r="O23" s="191"/>
      <c r="P23" s="191"/>
      <c r="Q23" s="191"/>
      <c r="R23" s="191"/>
      <c r="S23" s="191"/>
      <c r="T23" s="191"/>
      <c r="U23" s="191"/>
      <c r="V23" s="191"/>
      <c r="W23" s="191"/>
      <c r="X23" s="191"/>
      <c r="Y23" s="191"/>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192"/>
      <c r="BF23" s="192"/>
      <c r="BG23" s="192"/>
      <c r="BH23" s="192"/>
      <c r="BI23" s="192"/>
      <c r="BJ23" s="192"/>
      <c r="BK23" s="192"/>
      <c r="BL23" s="192"/>
      <c r="BM23" s="192"/>
      <c r="BN23" s="192"/>
      <c r="BO23" s="192"/>
      <c r="BP23" s="192"/>
      <c r="BQ23" s="192"/>
      <c r="BR23" s="192"/>
      <c r="BS23" s="192"/>
      <c r="BT23" s="192"/>
      <c r="BU23" s="192"/>
      <c r="BV23" s="192"/>
      <c r="BW23" s="192"/>
      <c r="BX23" s="192"/>
      <c r="BY23" s="192"/>
      <c r="BZ23" s="192"/>
      <c r="CA23" s="192"/>
      <c r="CB23" s="192"/>
      <c r="CC23" s="192"/>
      <c r="CD23" s="192"/>
      <c r="CE23" s="192"/>
      <c r="CF23" s="192"/>
      <c r="CG23" s="192"/>
      <c r="CH23" s="192"/>
      <c r="CI23" s="192"/>
      <c r="CJ23" s="192"/>
      <c r="CK23" s="192"/>
      <c r="CL23" s="192"/>
      <c r="CM23" s="192"/>
      <c r="CN23" s="192"/>
      <c r="CO23" s="192"/>
      <c r="CP23" s="192"/>
      <c r="CQ23" s="192"/>
      <c r="CR23" s="192"/>
      <c r="CS23" s="192"/>
      <c r="CT23" s="192"/>
      <c r="CU23" s="192"/>
      <c r="CV23" s="192"/>
      <c r="CW23" s="192"/>
      <c r="CX23" s="192"/>
      <c r="CY23" s="192"/>
      <c r="CZ23" s="192"/>
      <c r="DA23" s="192"/>
      <c r="DB23" s="192"/>
      <c r="DC23" s="192"/>
      <c r="DD23" s="192"/>
      <c r="DE23" s="192"/>
      <c r="DF23" s="192"/>
      <c r="DG23" s="192"/>
      <c r="DH23" s="192"/>
      <c r="DI23" s="192"/>
      <c r="DJ23" s="192"/>
      <c r="DK23" s="192"/>
      <c r="DL23" s="192"/>
      <c r="DM23" s="192"/>
      <c r="DN23" s="192"/>
      <c r="DO23" s="192"/>
      <c r="DP23" s="192"/>
      <c r="DQ23" s="192"/>
      <c r="DR23" s="192"/>
      <c r="DS23" s="192"/>
    </row>
    <row r="24" spans="1:123" x14ac:dyDescent="0.3">
      <c r="A24" s="153" t="s">
        <v>117</v>
      </c>
      <c r="B24" s="193" t="s">
        <v>118</v>
      </c>
      <c r="C24" s="154" t="s">
        <v>337</v>
      </c>
      <c r="D24" s="154" t="s">
        <v>337</v>
      </c>
      <c r="E24" s="154">
        <v>221125</v>
      </c>
      <c r="F24" s="154">
        <v>329583</v>
      </c>
      <c r="G24" s="154">
        <v>373667</v>
      </c>
      <c r="H24" s="154" t="s">
        <v>337</v>
      </c>
      <c r="I24" s="154">
        <v>196</v>
      </c>
      <c r="J24" s="154">
        <v>263</v>
      </c>
      <c r="K24" s="154">
        <v>329</v>
      </c>
      <c r="L24" s="155" t="s">
        <v>574</v>
      </c>
      <c r="M24" s="191"/>
      <c r="N24" s="191" t="s">
        <v>610</v>
      </c>
      <c r="O24" s="191"/>
      <c r="P24" s="191"/>
      <c r="Q24" s="191"/>
      <c r="R24" s="191"/>
      <c r="S24" s="191"/>
      <c r="T24" s="191"/>
      <c r="U24" s="191"/>
      <c r="V24" s="191"/>
      <c r="W24" s="191"/>
      <c r="X24" s="191"/>
      <c r="Y24" s="191"/>
      <c r="Z24" s="192"/>
      <c r="AA24" s="192"/>
      <c r="AB24" s="192"/>
      <c r="AC24" s="192"/>
      <c r="AD24" s="192"/>
      <c r="AE24" s="192"/>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c r="BQ24" s="192"/>
      <c r="BR24" s="192"/>
      <c r="BS24" s="192"/>
      <c r="BT24" s="192"/>
      <c r="BU24" s="192"/>
      <c r="BV24" s="192"/>
      <c r="BW24" s="192"/>
      <c r="BX24" s="192"/>
      <c r="BY24" s="192"/>
      <c r="BZ24" s="192"/>
      <c r="CA24" s="192"/>
      <c r="CB24" s="192"/>
      <c r="CC24" s="192"/>
      <c r="CD24" s="192"/>
      <c r="CE24" s="192"/>
      <c r="CF24" s="192"/>
      <c r="CG24" s="192"/>
      <c r="CH24" s="192"/>
      <c r="CI24" s="192"/>
      <c r="CJ24" s="192"/>
      <c r="CK24" s="192"/>
      <c r="CL24" s="192"/>
      <c r="CM24" s="192"/>
      <c r="CN24" s="192"/>
      <c r="CO24" s="192"/>
      <c r="CP24" s="192"/>
      <c r="CQ24" s="192"/>
      <c r="CR24" s="192"/>
      <c r="CS24" s="192"/>
      <c r="CT24" s="192"/>
      <c r="CU24" s="192"/>
      <c r="CV24" s="192"/>
      <c r="CW24" s="192"/>
      <c r="CX24" s="192"/>
      <c r="CY24" s="192"/>
      <c r="CZ24" s="192"/>
      <c r="DA24" s="192"/>
      <c r="DB24" s="192"/>
      <c r="DC24" s="192"/>
      <c r="DD24" s="192"/>
      <c r="DE24" s="192"/>
      <c r="DF24" s="192"/>
      <c r="DG24" s="192"/>
      <c r="DH24" s="192"/>
      <c r="DI24" s="192"/>
      <c r="DJ24" s="192"/>
      <c r="DK24" s="192"/>
      <c r="DL24" s="192"/>
      <c r="DM24" s="192"/>
      <c r="DN24" s="192"/>
      <c r="DO24" s="192"/>
      <c r="DP24" s="192"/>
      <c r="DQ24" s="192"/>
      <c r="DR24" s="192"/>
      <c r="DS24" s="192"/>
    </row>
    <row r="25" spans="1:123" x14ac:dyDescent="0.3">
      <c r="A25" s="153" t="s">
        <v>119</v>
      </c>
      <c r="B25" s="193" t="s">
        <v>120</v>
      </c>
      <c r="C25" s="154" t="s">
        <v>337</v>
      </c>
      <c r="D25" s="154" t="s">
        <v>337</v>
      </c>
      <c r="E25" s="154">
        <v>207193</v>
      </c>
      <c r="F25" s="154">
        <v>282120</v>
      </c>
      <c r="G25" s="154">
        <v>366469</v>
      </c>
      <c r="H25" s="154">
        <v>138</v>
      </c>
      <c r="I25" s="154">
        <v>162</v>
      </c>
      <c r="J25" s="154">
        <v>219</v>
      </c>
      <c r="K25" s="154">
        <v>283</v>
      </c>
      <c r="L25" s="155" t="s">
        <v>595</v>
      </c>
      <c r="M25" s="191"/>
      <c r="N25" s="191" t="s">
        <v>610</v>
      </c>
      <c r="O25" s="191"/>
      <c r="P25" s="191"/>
      <c r="Q25" s="191"/>
      <c r="R25" s="191"/>
      <c r="S25" s="191"/>
      <c r="T25" s="191"/>
      <c r="U25" s="191"/>
      <c r="V25" s="191"/>
      <c r="W25" s="191"/>
      <c r="X25" s="191"/>
      <c r="Y25" s="191"/>
    </row>
    <row r="26" spans="1:123" x14ac:dyDescent="0.3">
      <c r="A26" s="153" t="s">
        <v>121</v>
      </c>
      <c r="B26" s="193" t="s">
        <v>122</v>
      </c>
      <c r="C26" s="154" t="s">
        <v>337</v>
      </c>
      <c r="D26" s="154" t="s">
        <v>337</v>
      </c>
      <c r="E26" s="154">
        <v>210716</v>
      </c>
      <c r="F26" s="154">
        <v>240625</v>
      </c>
      <c r="G26" s="154">
        <v>370306</v>
      </c>
      <c r="H26" s="154">
        <v>136</v>
      </c>
      <c r="I26" s="154">
        <v>172</v>
      </c>
      <c r="J26" s="154">
        <v>249</v>
      </c>
      <c r="K26" s="154">
        <v>354</v>
      </c>
      <c r="L26" s="155" t="s">
        <v>574</v>
      </c>
      <c r="M26" s="191"/>
      <c r="N26" s="191" t="s">
        <v>610</v>
      </c>
      <c r="O26" s="191"/>
      <c r="P26" s="191"/>
      <c r="Q26" s="191"/>
      <c r="R26" s="191"/>
      <c r="S26" s="191"/>
      <c r="T26" s="191"/>
      <c r="U26" s="191"/>
      <c r="V26" s="191"/>
      <c r="W26" s="191"/>
      <c r="X26" s="191"/>
      <c r="Y26" s="191"/>
      <c r="Z26" s="192"/>
      <c r="AA26" s="192"/>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92"/>
      <c r="BM26" s="192"/>
      <c r="BN26" s="192"/>
      <c r="BO26" s="192"/>
      <c r="BP26" s="192"/>
      <c r="BQ26" s="192"/>
      <c r="BR26" s="192"/>
      <c r="BS26" s="192"/>
      <c r="BT26" s="192"/>
      <c r="BU26" s="192"/>
      <c r="BV26" s="192"/>
      <c r="BW26" s="192"/>
      <c r="BX26" s="192"/>
      <c r="BY26" s="192"/>
      <c r="BZ26" s="192"/>
      <c r="CA26" s="192"/>
      <c r="CB26" s="192"/>
      <c r="CC26" s="192"/>
      <c r="CD26" s="192"/>
      <c r="CE26" s="192"/>
      <c r="CF26" s="192"/>
      <c r="CG26" s="192"/>
      <c r="CH26" s="192"/>
      <c r="CI26" s="192"/>
      <c r="CJ26" s="192"/>
      <c r="CK26" s="192"/>
      <c r="CL26" s="192"/>
      <c r="CM26" s="192"/>
      <c r="CN26" s="192"/>
      <c r="CO26" s="192"/>
      <c r="CP26" s="192"/>
      <c r="CQ26" s="192"/>
      <c r="CR26" s="192"/>
      <c r="CS26" s="192"/>
      <c r="CT26" s="192"/>
      <c r="CU26" s="192"/>
      <c r="CV26" s="192"/>
      <c r="CW26" s="192"/>
      <c r="CX26" s="192"/>
      <c r="CY26" s="192"/>
      <c r="CZ26" s="192"/>
      <c r="DA26" s="192"/>
      <c r="DB26" s="192"/>
      <c r="DC26" s="192"/>
      <c r="DD26" s="192"/>
      <c r="DE26" s="192"/>
      <c r="DF26" s="192"/>
      <c r="DG26" s="192"/>
      <c r="DH26" s="192"/>
      <c r="DI26" s="192"/>
      <c r="DJ26" s="192"/>
      <c r="DK26" s="192"/>
      <c r="DL26" s="192"/>
      <c r="DM26" s="192"/>
      <c r="DN26" s="192"/>
      <c r="DO26" s="192"/>
      <c r="DP26" s="192"/>
      <c r="DQ26" s="192"/>
      <c r="DR26" s="192"/>
      <c r="DS26" s="192"/>
    </row>
    <row r="27" spans="1:123" x14ac:dyDescent="0.3">
      <c r="A27" s="153" t="s">
        <v>123</v>
      </c>
      <c r="B27" s="153" t="s">
        <v>124</v>
      </c>
      <c r="C27" s="154">
        <v>104000</v>
      </c>
      <c r="D27" s="154">
        <v>122625</v>
      </c>
      <c r="E27" s="154">
        <v>207801</v>
      </c>
      <c r="F27" s="154">
        <v>262595</v>
      </c>
      <c r="G27" s="154">
        <v>374278</v>
      </c>
      <c r="H27" s="154">
        <v>138</v>
      </c>
      <c r="I27" s="154">
        <v>172</v>
      </c>
      <c r="J27" s="154">
        <v>221</v>
      </c>
      <c r="K27" s="154">
        <v>294</v>
      </c>
      <c r="L27" s="155" t="s">
        <v>634</v>
      </c>
      <c r="M27" s="191"/>
      <c r="N27" s="191" t="s">
        <v>610</v>
      </c>
      <c r="O27" s="191"/>
      <c r="P27" s="191"/>
      <c r="Q27" s="191"/>
      <c r="R27" s="191"/>
      <c r="S27" s="191"/>
      <c r="T27" s="191"/>
      <c r="U27" s="191"/>
      <c r="V27" s="191"/>
      <c r="W27" s="191"/>
      <c r="X27" s="191"/>
      <c r="Y27" s="191"/>
    </row>
    <row r="28" spans="1:123" x14ac:dyDescent="0.3">
      <c r="A28" s="153" t="s">
        <v>125</v>
      </c>
      <c r="B28" s="193" t="s">
        <v>126</v>
      </c>
      <c r="C28" s="154" t="s">
        <v>337</v>
      </c>
      <c r="D28" s="154" t="s">
        <v>337</v>
      </c>
      <c r="E28" s="154">
        <v>221125</v>
      </c>
      <c r="F28" s="154">
        <v>329583</v>
      </c>
      <c r="G28" s="154">
        <v>373667</v>
      </c>
      <c r="H28" s="154" t="s">
        <v>337</v>
      </c>
      <c r="I28" s="154">
        <v>196</v>
      </c>
      <c r="J28" s="154">
        <v>263</v>
      </c>
      <c r="K28" s="154">
        <v>329</v>
      </c>
      <c r="L28" s="155" t="s">
        <v>574</v>
      </c>
      <c r="M28" s="191"/>
      <c r="N28" s="191" t="s">
        <v>610</v>
      </c>
      <c r="O28" s="191"/>
      <c r="P28" s="191"/>
      <c r="Q28" s="191"/>
      <c r="R28" s="191"/>
      <c r="S28" s="191"/>
      <c r="T28" s="191"/>
      <c r="U28" s="191"/>
      <c r="V28" s="191"/>
      <c r="W28" s="191"/>
      <c r="X28" s="191"/>
      <c r="Y28" s="191"/>
    </row>
    <row r="29" spans="1:123" x14ac:dyDescent="0.3">
      <c r="A29" s="153" t="s">
        <v>127</v>
      </c>
      <c r="B29" s="193" t="s">
        <v>128</v>
      </c>
      <c r="C29" s="154" t="s">
        <v>337</v>
      </c>
      <c r="D29" s="154" t="s">
        <v>337</v>
      </c>
      <c r="E29" s="154">
        <v>310188</v>
      </c>
      <c r="F29" s="154">
        <v>393116</v>
      </c>
      <c r="G29" s="154">
        <v>454167</v>
      </c>
      <c r="H29" s="154">
        <v>150</v>
      </c>
      <c r="I29" s="154">
        <v>184</v>
      </c>
      <c r="J29" s="154">
        <v>231</v>
      </c>
      <c r="K29" s="154" t="s">
        <v>337</v>
      </c>
      <c r="L29" s="155" t="s">
        <v>573</v>
      </c>
      <c r="M29" s="191"/>
      <c r="N29" s="191" t="s">
        <v>610</v>
      </c>
      <c r="O29" s="191"/>
      <c r="P29" s="191"/>
      <c r="Q29" s="191"/>
      <c r="R29" s="191"/>
      <c r="S29" s="191"/>
      <c r="T29" s="191"/>
      <c r="U29" s="191"/>
      <c r="V29" s="191"/>
      <c r="W29" s="191"/>
      <c r="X29" s="191"/>
      <c r="Y29" s="191"/>
    </row>
    <row r="30" spans="1:123" x14ac:dyDescent="0.3">
      <c r="A30" s="153" t="s">
        <v>129</v>
      </c>
      <c r="B30" s="193" t="s">
        <v>130</v>
      </c>
      <c r="C30" s="154" t="s">
        <v>337</v>
      </c>
      <c r="D30" s="154" t="s">
        <v>337</v>
      </c>
      <c r="E30" s="154">
        <v>214900</v>
      </c>
      <c r="F30" s="154">
        <v>368118</v>
      </c>
      <c r="G30" s="154">
        <v>406886</v>
      </c>
      <c r="H30" s="154">
        <v>112</v>
      </c>
      <c r="I30" s="154">
        <v>150</v>
      </c>
      <c r="J30" s="154">
        <v>184</v>
      </c>
      <c r="K30" s="154">
        <v>438</v>
      </c>
      <c r="L30" s="155" t="s">
        <v>574</v>
      </c>
      <c r="M30" s="191"/>
      <c r="N30" s="191" t="s">
        <v>610</v>
      </c>
      <c r="O30" s="191"/>
      <c r="P30" s="191"/>
      <c r="Q30" s="191"/>
      <c r="R30" s="191"/>
      <c r="S30" s="191"/>
      <c r="T30" s="191"/>
      <c r="U30" s="191"/>
      <c r="V30" s="191"/>
      <c r="W30" s="191"/>
      <c r="X30" s="191"/>
      <c r="Y30" s="191"/>
      <c r="Z30" s="192"/>
      <c r="AA30" s="192"/>
      <c r="AB30" s="192"/>
      <c r="AC30" s="192"/>
      <c r="AD30" s="192"/>
      <c r="AE30" s="192"/>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192"/>
      <c r="BF30" s="192"/>
      <c r="BG30" s="192"/>
      <c r="BH30" s="192"/>
      <c r="BI30" s="192"/>
      <c r="BJ30" s="192"/>
      <c r="BK30" s="192"/>
      <c r="BL30" s="192"/>
      <c r="BM30" s="192"/>
      <c r="BN30" s="192"/>
      <c r="BO30" s="192"/>
      <c r="BP30" s="192"/>
      <c r="BQ30" s="192"/>
      <c r="BR30" s="192"/>
      <c r="BS30" s="192"/>
      <c r="BT30" s="192"/>
      <c r="BU30" s="192"/>
      <c r="BV30" s="192"/>
      <c r="BW30" s="192"/>
      <c r="BX30" s="192"/>
      <c r="BY30" s="192"/>
      <c r="BZ30" s="192"/>
      <c r="CA30" s="192"/>
      <c r="CB30" s="192"/>
      <c r="CC30" s="192"/>
      <c r="CD30" s="192"/>
      <c r="CE30" s="192"/>
      <c r="CF30" s="192"/>
      <c r="CG30" s="192"/>
      <c r="CH30" s="192"/>
      <c r="CI30" s="192"/>
      <c r="CJ30" s="192"/>
      <c r="CK30" s="192"/>
      <c r="CL30" s="192"/>
      <c r="CM30" s="192"/>
      <c r="CN30" s="192"/>
      <c r="CO30" s="192"/>
      <c r="CP30" s="192"/>
      <c r="CQ30" s="192"/>
      <c r="CR30" s="192"/>
      <c r="CS30" s="192"/>
      <c r="CT30" s="192"/>
      <c r="CU30" s="192"/>
      <c r="CV30" s="192"/>
      <c r="CW30" s="192"/>
      <c r="CX30" s="192"/>
      <c r="CY30" s="192"/>
      <c r="CZ30" s="192"/>
      <c r="DA30" s="192"/>
      <c r="DB30" s="192"/>
      <c r="DC30" s="192"/>
      <c r="DD30" s="192"/>
      <c r="DE30" s="192"/>
      <c r="DF30" s="192"/>
      <c r="DG30" s="192"/>
      <c r="DH30" s="192"/>
      <c r="DI30" s="192"/>
      <c r="DJ30" s="192"/>
      <c r="DK30" s="192"/>
      <c r="DL30" s="192"/>
      <c r="DM30" s="192"/>
      <c r="DN30" s="192"/>
      <c r="DO30" s="192"/>
      <c r="DP30" s="192"/>
      <c r="DQ30" s="192"/>
      <c r="DR30" s="192"/>
      <c r="DS30" s="192"/>
    </row>
    <row r="31" spans="1:123" x14ac:dyDescent="0.3">
      <c r="A31" s="153" t="s">
        <v>131</v>
      </c>
      <c r="B31" s="193" t="s">
        <v>132</v>
      </c>
      <c r="C31" s="154" t="s">
        <v>337</v>
      </c>
      <c r="D31" s="154" t="s">
        <v>337</v>
      </c>
      <c r="E31" s="154">
        <v>221125</v>
      </c>
      <c r="F31" s="154">
        <v>329583</v>
      </c>
      <c r="G31" s="154">
        <v>373667</v>
      </c>
      <c r="H31" s="154" t="s">
        <v>337</v>
      </c>
      <c r="I31" s="154">
        <v>196</v>
      </c>
      <c r="J31" s="154">
        <v>263</v>
      </c>
      <c r="K31" s="154">
        <v>329</v>
      </c>
      <c r="L31" s="155" t="s">
        <v>574</v>
      </c>
      <c r="M31" s="191"/>
      <c r="N31" s="191" t="s">
        <v>610</v>
      </c>
      <c r="O31" s="191"/>
      <c r="P31" s="191"/>
      <c r="Q31" s="191"/>
      <c r="R31" s="191"/>
      <c r="S31" s="191"/>
      <c r="T31" s="191"/>
      <c r="U31" s="191"/>
      <c r="V31" s="191"/>
      <c r="W31" s="191"/>
      <c r="X31" s="191"/>
      <c r="Y31" s="191"/>
    </row>
    <row r="32" spans="1:123" x14ac:dyDescent="0.3">
      <c r="A32" s="153" t="s">
        <v>133</v>
      </c>
      <c r="B32" s="193" t="s">
        <v>134</v>
      </c>
      <c r="C32" s="154" t="s">
        <v>337</v>
      </c>
      <c r="D32" s="154" t="s">
        <v>337</v>
      </c>
      <c r="E32" s="154">
        <v>214900</v>
      </c>
      <c r="F32" s="154">
        <v>368118</v>
      </c>
      <c r="G32" s="154">
        <v>406886</v>
      </c>
      <c r="H32" s="154">
        <v>112</v>
      </c>
      <c r="I32" s="154">
        <v>150</v>
      </c>
      <c r="J32" s="154">
        <v>184</v>
      </c>
      <c r="K32" s="154">
        <v>438</v>
      </c>
      <c r="L32" s="155" t="s">
        <v>574</v>
      </c>
      <c r="M32" s="191"/>
      <c r="N32" s="191" t="s">
        <v>123</v>
      </c>
      <c r="O32" s="191"/>
      <c r="P32" s="191"/>
      <c r="Q32" s="191"/>
      <c r="R32" s="191"/>
      <c r="S32" s="191"/>
      <c r="T32" s="191"/>
      <c r="U32" s="191"/>
      <c r="V32" s="191"/>
      <c r="W32" s="191"/>
      <c r="X32" s="191"/>
      <c r="Y32" s="191"/>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c r="BQ32" s="192"/>
      <c r="BR32" s="192"/>
      <c r="BS32" s="192"/>
      <c r="BT32" s="192"/>
      <c r="BU32" s="192"/>
      <c r="BV32" s="192"/>
      <c r="BW32" s="192"/>
      <c r="BX32" s="192"/>
      <c r="BY32" s="192"/>
      <c r="BZ32" s="192"/>
      <c r="CA32" s="192"/>
      <c r="CB32" s="192"/>
      <c r="CC32" s="192"/>
      <c r="CD32" s="192"/>
      <c r="CE32" s="192"/>
      <c r="CF32" s="192"/>
      <c r="CG32" s="192"/>
      <c r="CH32" s="192"/>
      <c r="CI32" s="192"/>
      <c r="CJ32" s="192"/>
      <c r="CK32" s="192"/>
      <c r="CL32" s="192"/>
      <c r="CM32" s="192"/>
      <c r="CN32" s="192"/>
      <c r="CO32" s="192"/>
      <c r="CP32" s="192"/>
      <c r="CQ32" s="192"/>
      <c r="CR32" s="192"/>
      <c r="CS32" s="192"/>
      <c r="CT32" s="192"/>
      <c r="CU32" s="192"/>
      <c r="CV32" s="192"/>
      <c r="CW32" s="192"/>
      <c r="CX32" s="192"/>
      <c r="CY32" s="192"/>
      <c r="CZ32" s="192"/>
      <c r="DA32" s="192"/>
      <c r="DB32" s="192"/>
      <c r="DC32" s="192"/>
      <c r="DD32" s="192"/>
      <c r="DE32" s="192"/>
      <c r="DF32" s="192"/>
      <c r="DG32" s="192"/>
      <c r="DH32" s="192"/>
      <c r="DI32" s="192"/>
      <c r="DJ32" s="192"/>
      <c r="DK32" s="192"/>
      <c r="DL32" s="192"/>
      <c r="DM32" s="192"/>
      <c r="DN32" s="192"/>
      <c r="DO32" s="192"/>
      <c r="DP32" s="192"/>
      <c r="DQ32" s="192"/>
      <c r="DR32" s="192"/>
      <c r="DS32" s="192"/>
    </row>
    <row r="33" spans="1:123" x14ac:dyDescent="0.3">
      <c r="A33" s="153" t="s">
        <v>135</v>
      </c>
      <c r="B33" s="193" t="s">
        <v>136</v>
      </c>
      <c r="C33" s="154" t="s">
        <v>337</v>
      </c>
      <c r="D33" s="154" t="s">
        <v>337</v>
      </c>
      <c r="E33" s="154">
        <v>281750</v>
      </c>
      <c r="F33" s="154">
        <v>516292</v>
      </c>
      <c r="G33" s="154">
        <v>557000</v>
      </c>
      <c r="H33" s="154">
        <v>136</v>
      </c>
      <c r="I33" s="154">
        <v>196</v>
      </c>
      <c r="J33" s="154">
        <v>196</v>
      </c>
      <c r="K33" s="154">
        <v>351</v>
      </c>
      <c r="L33" s="155" t="s">
        <v>605</v>
      </c>
      <c r="M33" s="191"/>
      <c r="N33" s="191" t="s">
        <v>608</v>
      </c>
      <c r="O33" s="191"/>
      <c r="P33" s="191"/>
      <c r="Q33" s="191"/>
      <c r="R33" s="191"/>
      <c r="S33" s="191"/>
      <c r="T33" s="191"/>
      <c r="U33" s="191"/>
      <c r="V33" s="191"/>
      <c r="W33" s="191"/>
      <c r="X33" s="191"/>
      <c r="Y33" s="191"/>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2"/>
      <c r="BQ33" s="192"/>
      <c r="BR33" s="192"/>
      <c r="BS33" s="192"/>
      <c r="BT33" s="192"/>
      <c r="BU33" s="192"/>
      <c r="BV33" s="192"/>
      <c r="BW33" s="192"/>
      <c r="BX33" s="192"/>
      <c r="BY33" s="192"/>
      <c r="BZ33" s="192"/>
      <c r="CA33" s="192"/>
      <c r="CB33" s="192"/>
      <c r="CC33" s="192"/>
      <c r="CD33" s="192"/>
      <c r="CE33" s="192"/>
      <c r="CF33" s="192"/>
      <c r="CG33" s="192"/>
      <c r="CH33" s="192"/>
      <c r="CI33" s="192"/>
      <c r="CJ33" s="192"/>
      <c r="CK33" s="192"/>
      <c r="CL33" s="192"/>
      <c r="CM33" s="192"/>
      <c r="CN33" s="192"/>
      <c r="CO33" s="192"/>
      <c r="CP33" s="192"/>
      <c r="CQ33" s="192"/>
      <c r="CR33" s="192"/>
      <c r="CS33" s="192"/>
      <c r="CT33" s="192"/>
      <c r="CU33" s="192"/>
      <c r="CV33" s="192"/>
      <c r="CW33" s="192"/>
      <c r="CX33" s="192"/>
      <c r="CY33" s="192"/>
      <c r="CZ33" s="192"/>
      <c r="DA33" s="192"/>
      <c r="DB33" s="192"/>
      <c r="DC33" s="192"/>
      <c r="DD33" s="192"/>
      <c r="DE33" s="192"/>
      <c r="DF33" s="192"/>
      <c r="DG33" s="192"/>
      <c r="DH33" s="192"/>
      <c r="DI33" s="192"/>
      <c r="DJ33" s="192"/>
      <c r="DK33" s="192"/>
      <c r="DL33" s="192"/>
      <c r="DM33" s="192"/>
      <c r="DN33" s="192"/>
      <c r="DO33" s="192"/>
      <c r="DP33" s="192"/>
      <c r="DQ33" s="192"/>
      <c r="DR33" s="192"/>
      <c r="DS33" s="192"/>
    </row>
    <row r="34" spans="1:123" x14ac:dyDescent="0.3">
      <c r="A34" s="153" t="s">
        <v>137</v>
      </c>
      <c r="B34" s="193" t="s">
        <v>138</v>
      </c>
      <c r="C34" s="154" t="s">
        <v>337</v>
      </c>
      <c r="D34" s="154" t="s">
        <v>337</v>
      </c>
      <c r="E34" s="154">
        <v>241500</v>
      </c>
      <c r="F34" s="154">
        <v>276250</v>
      </c>
      <c r="G34" s="154">
        <v>495833</v>
      </c>
      <c r="H34" s="154">
        <v>150</v>
      </c>
      <c r="I34" s="154">
        <v>173</v>
      </c>
      <c r="J34" s="154" t="s">
        <v>337</v>
      </c>
      <c r="K34" s="154">
        <v>404</v>
      </c>
      <c r="L34" s="155" t="s">
        <v>632</v>
      </c>
      <c r="M34" s="191"/>
      <c r="N34" s="191" t="s">
        <v>608</v>
      </c>
      <c r="O34" s="191"/>
      <c r="P34" s="191"/>
      <c r="Q34" s="191"/>
      <c r="R34" s="191"/>
      <c r="S34" s="191"/>
      <c r="T34" s="191"/>
      <c r="U34" s="191"/>
      <c r="V34" s="191"/>
      <c r="W34" s="191"/>
      <c r="X34" s="191"/>
      <c r="Y34" s="191"/>
    </row>
    <row r="35" spans="1:123" x14ac:dyDescent="0.3">
      <c r="A35" s="153" t="s">
        <v>139</v>
      </c>
      <c r="B35" s="193" t="s">
        <v>140</v>
      </c>
      <c r="C35" s="154" t="s">
        <v>337</v>
      </c>
      <c r="D35" s="154" t="s">
        <v>337</v>
      </c>
      <c r="E35" s="154">
        <v>310188</v>
      </c>
      <c r="F35" s="154">
        <v>393116</v>
      </c>
      <c r="G35" s="154">
        <v>454167</v>
      </c>
      <c r="H35" s="154">
        <v>150</v>
      </c>
      <c r="I35" s="154">
        <v>184</v>
      </c>
      <c r="J35" s="154">
        <v>231</v>
      </c>
      <c r="K35" s="154" t="s">
        <v>337</v>
      </c>
      <c r="L35" s="155" t="s">
        <v>573</v>
      </c>
      <c r="M35" s="191"/>
      <c r="N35" s="191" t="s">
        <v>608</v>
      </c>
      <c r="O35" s="191"/>
      <c r="P35" s="191"/>
      <c r="Q35" s="191"/>
      <c r="R35" s="191"/>
      <c r="S35" s="191"/>
      <c r="T35" s="191"/>
      <c r="U35" s="191"/>
      <c r="V35" s="191"/>
      <c r="W35" s="191"/>
      <c r="X35" s="191"/>
      <c r="Y35" s="191"/>
    </row>
    <row r="36" spans="1:123" x14ac:dyDescent="0.3">
      <c r="A36" s="153" t="s">
        <v>141</v>
      </c>
      <c r="B36" s="193" t="s">
        <v>142</v>
      </c>
      <c r="C36" s="154" t="s">
        <v>337</v>
      </c>
      <c r="D36" s="154" t="s">
        <v>337</v>
      </c>
      <c r="E36" s="154">
        <v>214900</v>
      </c>
      <c r="F36" s="154">
        <v>368118</v>
      </c>
      <c r="G36" s="154">
        <v>406886</v>
      </c>
      <c r="H36" s="154">
        <v>112</v>
      </c>
      <c r="I36" s="154">
        <v>150</v>
      </c>
      <c r="J36" s="154">
        <v>184</v>
      </c>
      <c r="K36" s="154">
        <v>438</v>
      </c>
      <c r="L36" s="155" t="s">
        <v>574</v>
      </c>
      <c r="M36" s="191"/>
      <c r="N36" s="191" t="s">
        <v>608</v>
      </c>
      <c r="O36" s="191"/>
      <c r="P36" s="191"/>
      <c r="Q36" s="191"/>
      <c r="R36" s="191"/>
      <c r="S36" s="191"/>
      <c r="T36" s="191"/>
      <c r="U36" s="191"/>
      <c r="V36" s="191"/>
      <c r="W36" s="191"/>
      <c r="X36" s="191"/>
      <c r="Y36" s="191"/>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2"/>
      <c r="BQ36" s="192"/>
      <c r="BR36" s="192"/>
      <c r="BS36" s="192"/>
      <c r="BT36" s="192"/>
      <c r="BU36" s="192"/>
      <c r="BV36" s="192"/>
      <c r="BW36" s="192"/>
      <c r="BX36" s="192"/>
      <c r="BY36" s="192"/>
      <c r="BZ36" s="192"/>
      <c r="CA36" s="192"/>
      <c r="CB36" s="192"/>
      <c r="CC36" s="192"/>
      <c r="CD36" s="192"/>
      <c r="CE36" s="192"/>
      <c r="CF36" s="192"/>
      <c r="CG36" s="192"/>
      <c r="CH36" s="192"/>
      <c r="CI36" s="192"/>
      <c r="CJ36" s="192"/>
      <c r="CK36" s="192"/>
      <c r="CL36" s="192"/>
      <c r="CM36" s="192"/>
      <c r="CN36" s="192"/>
      <c r="CO36" s="192"/>
      <c r="CP36" s="192"/>
      <c r="CQ36" s="192"/>
      <c r="CR36" s="192"/>
      <c r="CS36" s="192"/>
      <c r="CT36" s="192"/>
      <c r="CU36" s="192"/>
      <c r="CV36" s="192"/>
      <c r="CW36" s="192"/>
      <c r="CX36" s="192"/>
      <c r="CY36" s="192"/>
      <c r="CZ36" s="192"/>
      <c r="DA36" s="192"/>
      <c r="DB36" s="192"/>
      <c r="DC36" s="192"/>
      <c r="DD36" s="192"/>
      <c r="DE36" s="192"/>
      <c r="DF36" s="192"/>
      <c r="DG36" s="192"/>
      <c r="DH36" s="192"/>
      <c r="DI36" s="192"/>
      <c r="DJ36" s="192"/>
      <c r="DK36" s="192"/>
      <c r="DL36" s="192"/>
      <c r="DM36" s="192"/>
      <c r="DN36" s="192"/>
      <c r="DO36" s="192"/>
      <c r="DP36" s="192"/>
      <c r="DQ36" s="192"/>
      <c r="DR36" s="192"/>
      <c r="DS36" s="192"/>
    </row>
    <row r="37" spans="1:123" x14ac:dyDescent="0.3">
      <c r="A37" s="153" t="s">
        <v>143</v>
      </c>
      <c r="B37" s="193" t="s">
        <v>144</v>
      </c>
      <c r="C37" s="154" t="s">
        <v>337</v>
      </c>
      <c r="D37" s="154" t="s">
        <v>337</v>
      </c>
      <c r="E37" s="154">
        <v>221125</v>
      </c>
      <c r="F37" s="154">
        <v>329583</v>
      </c>
      <c r="G37" s="154">
        <v>373667</v>
      </c>
      <c r="H37" s="154" t="s">
        <v>337</v>
      </c>
      <c r="I37" s="154">
        <v>196</v>
      </c>
      <c r="J37" s="154">
        <v>263</v>
      </c>
      <c r="K37" s="154">
        <v>329</v>
      </c>
      <c r="L37" s="155" t="s">
        <v>574</v>
      </c>
      <c r="M37" s="191"/>
      <c r="N37" s="191" t="s">
        <v>608</v>
      </c>
      <c r="O37" s="191"/>
      <c r="P37" s="191"/>
      <c r="Q37" s="191"/>
      <c r="R37" s="191"/>
      <c r="S37" s="191"/>
      <c r="T37" s="191"/>
      <c r="U37" s="191"/>
      <c r="V37" s="191"/>
      <c r="W37" s="191"/>
      <c r="X37" s="191"/>
      <c r="Y37" s="191"/>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192"/>
      <c r="BF37" s="192"/>
      <c r="BG37" s="192"/>
      <c r="BH37" s="192"/>
      <c r="BI37" s="192"/>
      <c r="BJ37" s="192"/>
      <c r="BK37" s="192"/>
      <c r="BL37" s="192"/>
      <c r="BM37" s="192"/>
      <c r="BN37" s="192"/>
      <c r="BO37" s="192"/>
      <c r="BP37" s="192"/>
      <c r="BQ37" s="192"/>
      <c r="BR37" s="192"/>
      <c r="BS37" s="192"/>
      <c r="BT37" s="192"/>
      <c r="BU37" s="192"/>
      <c r="BV37" s="192"/>
      <c r="BW37" s="192"/>
      <c r="BX37" s="192"/>
      <c r="BY37" s="192"/>
      <c r="BZ37" s="192"/>
      <c r="CA37" s="192"/>
      <c r="CB37" s="192"/>
      <c r="CC37" s="192"/>
      <c r="CD37" s="192"/>
      <c r="CE37" s="192"/>
      <c r="CF37" s="192"/>
      <c r="CG37" s="192"/>
      <c r="CH37" s="192"/>
      <c r="CI37" s="192"/>
      <c r="CJ37" s="192"/>
      <c r="CK37" s="192"/>
      <c r="CL37" s="192"/>
      <c r="CM37" s="192"/>
      <c r="CN37" s="192"/>
      <c r="CO37" s="192"/>
      <c r="CP37" s="192"/>
      <c r="CQ37" s="192"/>
      <c r="CR37" s="192"/>
      <c r="CS37" s="192"/>
      <c r="CT37" s="192"/>
      <c r="CU37" s="192"/>
      <c r="CV37" s="192"/>
      <c r="CW37" s="192"/>
      <c r="CX37" s="192"/>
      <c r="CY37" s="192"/>
      <c r="CZ37" s="192"/>
      <c r="DA37" s="192"/>
      <c r="DB37" s="192"/>
      <c r="DC37" s="192"/>
      <c r="DD37" s="192"/>
      <c r="DE37" s="192"/>
      <c r="DF37" s="192"/>
      <c r="DG37" s="192"/>
      <c r="DH37" s="192"/>
      <c r="DI37" s="192"/>
      <c r="DJ37" s="192"/>
      <c r="DK37" s="192"/>
      <c r="DL37" s="192"/>
      <c r="DM37" s="192"/>
      <c r="DN37" s="192"/>
      <c r="DO37" s="192"/>
      <c r="DP37" s="192"/>
      <c r="DQ37" s="192"/>
      <c r="DR37" s="192"/>
      <c r="DS37" s="192"/>
    </row>
    <row r="38" spans="1:123" x14ac:dyDescent="0.3">
      <c r="A38" s="153" t="s">
        <v>145</v>
      </c>
      <c r="B38" s="193" t="s">
        <v>146</v>
      </c>
      <c r="C38" s="154" t="s">
        <v>337</v>
      </c>
      <c r="D38" s="154" t="s">
        <v>337</v>
      </c>
      <c r="E38" s="154">
        <v>198333</v>
      </c>
      <c r="F38" s="154">
        <v>333600</v>
      </c>
      <c r="G38" s="154">
        <v>447000</v>
      </c>
      <c r="H38" s="154">
        <v>150</v>
      </c>
      <c r="I38" s="154">
        <v>184</v>
      </c>
      <c r="J38" s="154">
        <v>253</v>
      </c>
      <c r="K38" s="154">
        <v>346</v>
      </c>
      <c r="L38" s="155" t="s">
        <v>574</v>
      </c>
      <c r="M38" s="191"/>
      <c r="N38" s="191" t="s">
        <v>608</v>
      </c>
      <c r="O38" s="191"/>
      <c r="P38" s="191"/>
      <c r="Q38" s="191"/>
      <c r="R38" s="191"/>
      <c r="S38" s="191"/>
      <c r="T38" s="191"/>
      <c r="U38" s="191"/>
      <c r="V38" s="191"/>
      <c r="W38" s="191"/>
      <c r="X38" s="191"/>
      <c r="Y38" s="191"/>
    </row>
    <row r="39" spans="1:123" x14ac:dyDescent="0.3">
      <c r="A39" s="153" t="s">
        <v>147</v>
      </c>
      <c r="B39" s="193" t="s">
        <v>148</v>
      </c>
      <c r="C39" s="154" t="s">
        <v>337</v>
      </c>
      <c r="D39" s="154" t="s">
        <v>337</v>
      </c>
      <c r="E39" s="154">
        <v>281750</v>
      </c>
      <c r="F39" s="154">
        <v>516292</v>
      </c>
      <c r="G39" s="154">
        <v>557000</v>
      </c>
      <c r="H39" s="154">
        <v>136</v>
      </c>
      <c r="I39" s="154">
        <v>196</v>
      </c>
      <c r="J39" s="154">
        <v>196</v>
      </c>
      <c r="K39" s="154">
        <v>351</v>
      </c>
      <c r="L39" s="155" t="s">
        <v>605</v>
      </c>
      <c r="M39" s="191"/>
      <c r="N39" s="191" t="s">
        <v>607</v>
      </c>
      <c r="O39" s="191"/>
      <c r="P39" s="191"/>
      <c r="Q39" s="191"/>
      <c r="R39" s="191"/>
      <c r="S39" s="191"/>
      <c r="T39" s="191"/>
      <c r="U39" s="191"/>
      <c r="V39" s="191"/>
      <c r="W39" s="191"/>
      <c r="X39" s="191"/>
      <c r="Y39" s="191"/>
    </row>
    <row r="40" spans="1:123" x14ac:dyDescent="0.3">
      <c r="A40" s="153" t="s">
        <v>149</v>
      </c>
      <c r="B40" s="193" t="s">
        <v>150</v>
      </c>
      <c r="C40" s="154" t="s">
        <v>337</v>
      </c>
      <c r="D40" s="154" t="s">
        <v>337</v>
      </c>
      <c r="E40" s="154">
        <v>231455</v>
      </c>
      <c r="F40" s="154">
        <v>441625</v>
      </c>
      <c r="G40" s="154">
        <v>545071</v>
      </c>
      <c r="H40" s="154" t="s">
        <v>337</v>
      </c>
      <c r="I40" s="154">
        <v>190</v>
      </c>
      <c r="J40" s="154">
        <v>276</v>
      </c>
      <c r="K40" s="154">
        <v>369</v>
      </c>
      <c r="L40" s="155" t="s">
        <v>573</v>
      </c>
      <c r="M40" s="191"/>
      <c r="N40" s="191" t="s">
        <v>607</v>
      </c>
      <c r="O40" s="191"/>
      <c r="P40" s="191"/>
      <c r="Q40" s="191"/>
      <c r="R40" s="191"/>
      <c r="S40" s="191"/>
      <c r="T40" s="191"/>
      <c r="U40" s="191"/>
      <c r="V40" s="191"/>
      <c r="W40" s="191"/>
      <c r="X40" s="191"/>
      <c r="Y40" s="191"/>
      <c r="Z40" s="192"/>
      <c r="AA40" s="192"/>
      <c r="AB40" s="192"/>
      <c r="AC40" s="192"/>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2"/>
      <c r="BQ40" s="192"/>
      <c r="BR40" s="192"/>
      <c r="BS40" s="192"/>
      <c r="BT40" s="192"/>
      <c r="BU40" s="192"/>
      <c r="BV40" s="192"/>
      <c r="BW40" s="192"/>
      <c r="BX40" s="192"/>
      <c r="BY40" s="192"/>
      <c r="BZ40" s="192"/>
      <c r="CA40" s="192"/>
      <c r="CB40" s="192"/>
      <c r="CC40" s="192"/>
      <c r="CD40" s="192"/>
      <c r="CE40" s="192"/>
      <c r="CF40" s="192"/>
      <c r="CG40" s="192"/>
      <c r="CH40" s="192"/>
      <c r="CI40" s="192"/>
      <c r="CJ40" s="192"/>
      <c r="CK40" s="192"/>
      <c r="CL40" s="192"/>
      <c r="CM40" s="192"/>
      <c r="CN40" s="192"/>
      <c r="CO40" s="192"/>
      <c r="CP40" s="192"/>
      <c r="CQ40" s="192"/>
      <c r="CR40" s="192"/>
      <c r="CS40" s="192"/>
      <c r="CT40" s="192"/>
      <c r="CU40" s="192"/>
      <c r="CV40" s="192"/>
      <c r="CW40" s="192"/>
      <c r="CX40" s="192"/>
      <c r="CY40" s="192"/>
      <c r="CZ40" s="192"/>
      <c r="DA40" s="192"/>
      <c r="DB40" s="192"/>
      <c r="DC40" s="192"/>
      <c r="DD40" s="192"/>
      <c r="DE40" s="192"/>
      <c r="DF40" s="192"/>
      <c r="DG40" s="192"/>
      <c r="DH40" s="192"/>
      <c r="DI40" s="192"/>
      <c r="DJ40" s="192"/>
      <c r="DK40" s="192"/>
      <c r="DL40" s="192"/>
      <c r="DM40" s="192"/>
      <c r="DN40" s="192"/>
      <c r="DO40" s="192"/>
      <c r="DP40" s="192"/>
      <c r="DQ40" s="192"/>
      <c r="DR40" s="192"/>
      <c r="DS40" s="192"/>
    </row>
    <row r="41" spans="1:123" x14ac:dyDescent="0.3">
      <c r="A41" s="153" t="s">
        <v>151</v>
      </c>
      <c r="B41" s="193" t="s">
        <v>152</v>
      </c>
      <c r="C41" s="154" t="s">
        <v>337</v>
      </c>
      <c r="D41" s="154" t="s">
        <v>337</v>
      </c>
      <c r="E41" s="154">
        <v>262000</v>
      </c>
      <c r="F41" s="154">
        <v>342936</v>
      </c>
      <c r="G41" s="154">
        <v>449512</v>
      </c>
      <c r="H41" s="154">
        <v>138</v>
      </c>
      <c r="I41" s="154">
        <v>190</v>
      </c>
      <c r="J41" s="154">
        <v>224</v>
      </c>
      <c r="K41" s="154">
        <v>242</v>
      </c>
      <c r="L41" s="155" t="s">
        <v>574</v>
      </c>
      <c r="M41" s="191"/>
      <c r="N41" s="191" t="s">
        <v>607</v>
      </c>
      <c r="O41" s="191"/>
      <c r="P41" s="191"/>
      <c r="Q41" s="191"/>
      <c r="R41" s="191"/>
      <c r="S41" s="191"/>
      <c r="T41" s="191"/>
      <c r="U41" s="191"/>
      <c r="V41" s="191"/>
      <c r="W41" s="191"/>
      <c r="X41" s="191"/>
      <c r="Y41" s="191"/>
      <c r="Z41" s="192"/>
      <c r="AA41" s="192"/>
      <c r="AB41" s="192"/>
      <c r="AC41" s="192"/>
      <c r="AD41" s="192"/>
      <c r="AE41" s="192"/>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2"/>
      <c r="BK41" s="192"/>
      <c r="BL41" s="192"/>
      <c r="BM41" s="192"/>
      <c r="BN41" s="192"/>
      <c r="BO41" s="192"/>
      <c r="BP41" s="192"/>
      <c r="BQ41" s="192"/>
      <c r="BR41" s="192"/>
      <c r="BS41" s="192"/>
      <c r="BT41" s="192"/>
      <c r="BU41" s="192"/>
      <c r="BV41" s="192"/>
      <c r="BW41" s="192"/>
      <c r="BX41" s="192"/>
      <c r="BY41" s="192"/>
      <c r="BZ41" s="192"/>
      <c r="CA41" s="192"/>
      <c r="CB41" s="192"/>
      <c r="CC41" s="192"/>
      <c r="CD41" s="192"/>
      <c r="CE41" s="192"/>
      <c r="CF41" s="192"/>
      <c r="CG41" s="192"/>
      <c r="CH41" s="192"/>
      <c r="CI41" s="192"/>
      <c r="CJ41" s="192"/>
      <c r="CK41" s="192"/>
      <c r="CL41" s="192"/>
      <c r="CM41" s="192"/>
      <c r="CN41" s="192"/>
      <c r="CO41" s="192"/>
      <c r="CP41" s="192"/>
      <c r="CQ41" s="192"/>
      <c r="CR41" s="192"/>
      <c r="CS41" s="192"/>
      <c r="CT41" s="192"/>
      <c r="CU41" s="192"/>
      <c r="CV41" s="192"/>
      <c r="CW41" s="192"/>
      <c r="CX41" s="192"/>
      <c r="CY41" s="192"/>
      <c r="CZ41" s="192"/>
      <c r="DA41" s="192"/>
      <c r="DB41" s="192"/>
      <c r="DC41" s="192"/>
      <c r="DD41" s="192"/>
      <c r="DE41" s="192"/>
      <c r="DF41" s="192"/>
      <c r="DG41" s="192"/>
      <c r="DH41" s="192"/>
      <c r="DI41" s="192"/>
      <c r="DJ41" s="192"/>
      <c r="DK41" s="192"/>
      <c r="DL41" s="192"/>
      <c r="DM41" s="192"/>
      <c r="DN41" s="192"/>
      <c r="DO41" s="192"/>
      <c r="DP41" s="192"/>
      <c r="DQ41" s="192"/>
      <c r="DR41" s="192"/>
      <c r="DS41" s="192"/>
    </row>
    <row r="42" spans="1:123" x14ac:dyDescent="0.3">
      <c r="A42" s="153" t="s">
        <v>153</v>
      </c>
      <c r="B42" s="193" t="s">
        <v>154</v>
      </c>
      <c r="C42" s="154" t="s">
        <v>337</v>
      </c>
      <c r="D42" s="154" t="s">
        <v>337</v>
      </c>
      <c r="E42" s="154">
        <v>231455</v>
      </c>
      <c r="F42" s="154">
        <v>441625</v>
      </c>
      <c r="G42" s="154">
        <v>545071</v>
      </c>
      <c r="H42" s="154" t="s">
        <v>337</v>
      </c>
      <c r="I42" s="154">
        <v>190</v>
      </c>
      <c r="J42" s="154">
        <v>276</v>
      </c>
      <c r="K42" s="154">
        <v>369</v>
      </c>
      <c r="L42" s="155" t="s">
        <v>573</v>
      </c>
      <c r="M42" s="191"/>
      <c r="N42" s="191" t="s">
        <v>607</v>
      </c>
      <c r="O42" s="191"/>
      <c r="P42" s="191"/>
      <c r="Q42" s="191"/>
      <c r="R42" s="191"/>
      <c r="S42" s="191"/>
      <c r="T42" s="191"/>
      <c r="U42" s="191"/>
      <c r="V42" s="191"/>
      <c r="W42" s="191"/>
      <c r="X42" s="191"/>
      <c r="Y42" s="191"/>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2"/>
      <c r="BW42" s="192"/>
      <c r="BX42" s="192"/>
      <c r="BY42" s="192"/>
      <c r="BZ42" s="192"/>
      <c r="CA42" s="192"/>
      <c r="CB42" s="192"/>
      <c r="CC42" s="192"/>
      <c r="CD42" s="192"/>
      <c r="CE42" s="192"/>
      <c r="CF42" s="192"/>
      <c r="CG42" s="192"/>
      <c r="CH42" s="192"/>
      <c r="CI42" s="192"/>
      <c r="CJ42" s="192"/>
      <c r="CK42" s="192"/>
      <c r="CL42" s="192"/>
      <c r="CM42" s="192"/>
      <c r="CN42" s="192"/>
      <c r="CO42" s="192"/>
      <c r="CP42" s="192"/>
      <c r="CQ42" s="192"/>
      <c r="CR42" s="192"/>
      <c r="CS42" s="192"/>
      <c r="CT42" s="192"/>
      <c r="CU42" s="192"/>
      <c r="CV42" s="192"/>
      <c r="CW42" s="192"/>
      <c r="CX42" s="192"/>
      <c r="CY42" s="192"/>
      <c r="CZ42" s="192"/>
      <c r="DA42" s="192"/>
      <c r="DB42" s="192"/>
      <c r="DC42" s="192"/>
      <c r="DD42" s="192"/>
      <c r="DE42" s="192"/>
      <c r="DF42" s="192"/>
      <c r="DG42" s="192"/>
      <c r="DH42" s="192"/>
      <c r="DI42" s="192"/>
      <c r="DJ42" s="192"/>
      <c r="DK42" s="192"/>
      <c r="DL42" s="192"/>
      <c r="DM42" s="192"/>
      <c r="DN42" s="192"/>
      <c r="DO42" s="192"/>
      <c r="DP42" s="192"/>
      <c r="DQ42" s="192"/>
      <c r="DR42" s="192"/>
      <c r="DS42" s="192"/>
    </row>
    <row r="43" spans="1:123" x14ac:dyDescent="0.3">
      <c r="A43" s="153" t="s">
        <v>155</v>
      </c>
      <c r="B43" s="193" t="s">
        <v>156</v>
      </c>
      <c r="C43" s="154" t="s">
        <v>337</v>
      </c>
      <c r="D43" s="154" t="s">
        <v>337</v>
      </c>
      <c r="E43" s="154">
        <v>214900</v>
      </c>
      <c r="F43" s="154">
        <v>368118</v>
      </c>
      <c r="G43" s="154">
        <v>406886</v>
      </c>
      <c r="H43" s="154">
        <v>112</v>
      </c>
      <c r="I43" s="154">
        <v>150</v>
      </c>
      <c r="J43" s="154">
        <v>184</v>
      </c>
      <c r="K43" s="154">
        <v>438</v>
      </c>
      <c r="L43" s="155" t="s">
        <v>574</v>
      </c>
      <c r="M43" s="191"/>
      <c r="N43" s="191" t="s">
        <v>607</v>
      </c>
      <c r="O43" s="191"/>
      <c r="P43" s="191"/>
      <c r="Q43" s="191"/>
      <c r="R43" s="191"/>
      <c r="S43" s="191"/>
      <c r="T43" s="191"/>
      <c r="U43" s="191"/>
      <c r="V43" s="191"/>
      <c r="W43" s="191"/>
      <c r="X43" s="191"/>
      <c r="Y43" s="191"/>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c r="BN43" s="192"/>
      <c r="BO43" s="192"/>
      <c r="BP43" s="192"/>
      <c r="BQ43" s="192"/>
      <c r="BR43" s="192"/>
      <c r="BS43" s="192"/>
      <c r="BT43" s="192"/>
      <c r="BU43" s="192"/>
      <c r="BV43" s="192"/>
      <c r="BW43" s="192"/>
      <c r="BX43" s="192"/>
      <c r="BY43" s="192"/>
      <c r="BZ43" s="192"/>
      <c r="CA43" s="192"/>
      <c r="CB43" s="192"/>
      <c r="CC43" s="192"/>
      <c r="CD43" s="192"/>
      <c r="CE43" s="192"/>
      <c r="CF43" s="192"/>
      <c r="CG43" s="192"/>
      <c r="CH43" s="192"/>
      <c r="CI43" s="192"/>
      <c r="CJ43" s="192"/>
      <c r="CK43" s="192"/>
      <c r="CL43" s="192"/>
      <c r="CM43" s="192"/>
      <c r="CN43" s="192"/>
      <c r="CO43" s="192"/>
      <c r="CP43" s="192"/>
      <c r="CQ43" s="192"/>
      <c r="CR43" s="192"/>
      <c r="CS43" s="192"/>
      <c r="CT43" s="192"/>
      <c r="CU43" s="192"/>
      <c r="CV43" s="192"/>
      <c r="CW43" s="192"/>
      <c r="CX43" s="192"/>
      <c r="CY43" s="192"/>
      <c r="CZ43" s="192"/>
      <c r="DA43" s="192"/>
      <c r="DB43" s="192"/>
      <c r="DC43" s="192"/>
      <c r="DD43" s="192"/>
      <c r="DE43" s="192"/>
      <c r="DF43" s="192"/>
      <c r="DG43" s="192"/>
      <c r="DH43" s="192"/>
      <c r="DI43" s="192"/>
      <c r="DJ43" s="192"/>
      <c r="DK43" s="192"/>
      <c r="DL43" s="192"/>
      <c r="DM43" s="192"/>
      <c r="DN43" s="192"/>
      <c r="DO43" s="192"/>
      <c r="DP43" s="192"/>
      <c r="DQ43" s="192"/>
      <c r="DR43" s="192"/>
      <c r="DS43" s="192"/>
    </row>
    <row r="44" spans="1:123" x14ac:dyDescent="0.3">
      <c r="A44" s="153" t="s">
        <v>157</v>
      </c>
      <c r="B44" s="193" t="s">
        <v>158</v>
      </c>
      <c r="C44" s="154" t="s">
        <v>337</v>
      </c>
      <c r="D44" s="154" t="s">
        <v>337</v>
      </c>
      <c r="E44" s="154">
        <v>310188</v>
      </c>
      <c r="F44" s="154">
        <v>393116</v>
      </c>
      <c r="G44" s="154">
        <v>454167</v>
      </c>
      <c r="H44" s="154">
        <v>150</v>
      </c>
      <c r="I44" s="154">
        <v>184</v>
      </c>
      <c r="J44" s="154">
        <v>231</v>
      </c>
      <c r="K44" s="154" t="s">
        <v>337</v>
      </c>
      <c r="L44" s="155" t="s">
        <v>573</v>
      </c>
      <c r="M44" s="191"/>
      <c r="N44" s="191" t="s">
        <v>357</v>
      </c>
      <c r="O44" s="191"/>
      <c r="P44" s="191"/>
      <c r="Q44" s="191"/>
      <c r="R44" s="191"/>
      <c r="S44" s="191"/>
      <c r="T44" s="191"/>
      <c r="U44" s="191"/>
      <c r="V44" s="191"/>
      <c r="W44" s="191"/>
      <c r="X44" s="191"/>
      <c r="Y44" s="191"/>
    </row>
    <row r="45" spans="1:123" x14ac:dyDescent="0.3">
      <c r="A45" s="153" t="s">
        <v>159</v>
      </c>
      <c r="B45" s="153" t="s">
        <v>160</v>
      </c>
      <c r="C45" s="154" t="s">
        <v>337</v>
      </c>
      <c r="D45" s="154" t="s">
        <v>337</v>
      </c>
      <c r="E45" s="154">
        <v>245833</v>
      </c>
      <c r="F45" s="154">
        <v>396592</v>
      </c>
      <c r="G45" s="154">
        <v>403037</v>
      </c>
      <c r="H45" s="154">
        <v>173</v>
      </c>
      <c r="I45" s="154">
        <v>196</v>
      </c>
      <c r="J45" s="154">
        <v>231</v>
      </c>
      <c r="K45" s="154">
        <v>403</v>
      </c>
      <c r="L45" s="155" t="s">
        <v>573</v>
      </c>
      <c r="M45" s="191"/>
      <c r="N45" s="191" t="s">
        <v>357</v>
      </c>
      <c r="O45" s="191"/>
      <c r="P45" s="191"/>
      <c r="Q45" s="191"/>
      <c r="R45" s="191"/>
      <c r="S45" s="191"/>
      <c r="T45" s="191"/>
      <c r="U45" s="191"/>
      <c r="V45" s="191"/>
      <c r="W45" s="191"/>
      <c r="X45" s="191"/>
      <c r="Y45" s="191"/>
    </row>
    <row r="46" spans="1:123" x14ac:dyDescent="0.3">
      <c r="A46" s="153" t="s">
        <v>161</v>
      </c>
      <c r="B46" s="193" t="s">
        <v>162</v>
      </c>
      <c r="C46" s="154" t="s">
        <v>337</v>
      </c>
      <c r="D46" s="154" t="s">
        <v>337</v>
      </c>
      <c r="E46" s="154">
        <v>198333</v>
      </c>
      <c r="F46" s="154">
        <v>333600</v>
      </c>
      <c r="G46" s="154">
        <v>447000</v>
      </c>
      <c r="H46" s="154">
        <v>150</v>
      </c>
      <c r="I46" s="154">
        <v>184</v>
      </c>
      <c r="J46" s="154">
        <v>253</v>
      </c>
      <c r="K46" s="154">
        <v>346</v>
      </c>
      <c r="L46" s="155" t="s">
        <v>574</v>
      </c>
      <c r="M46" s="191"/>
      <c r="N46" s="191" t="s">
        <v>357</v>
      </c>
      <c r="O46" s="191"/>
      <c r="P46" s="191"/>
      <c r="Q46" s="191"/>
      <c r="R46" s="191"/>
      <c r="S46" s="191"/>
      <c r="T46" s="191"/>
      <c r="U46" s="191"/>
      <c r="V46" s="191"/>
      <c r="W46" s="191"/>
      <c r="X46" s="191"/>
      <c r="Y46" s="191"/>
    </row>
    <row r="47" spans="1:123" x14ac:dyDescent="0.3">
      <c r="A47" s="153" t="s">
        <v>163</v>
      </c>
      <c r="B47" s="193" t="s">
        <v>164</v>
      </c>
      <c r="C47" s="154" t="s">
        <v>337</v>
      </c>
      <c r="D47" s="154" t="s">
        <v>337</v>
      </c>
      <c r="E47" s="154">
        <v>214900</v>
      </c>
      <c r="F47" s="154">
        <v>368118</v>
      </c>
      <c r="G47" s="154">
        <v>406886</v>
      </c>
      <c r="H47" s="154">
        <v>112</v>
      </c>
      <c r="I47" s="154">
        <v>150</v>
      </c>
      <c r="J47" s="154">
        <v>184</v>
      </c>
      <c r="K47" s="154">
        <v>438</v>
      </c>
      <c r="L47" s="155" t="s">
        <v>574</v>
      </c>
      <c r="M47" s="191"/>
      <c r="N47" s="191" t="s">
        <v>357</v>
      </c>
      <c r="O47" s="191"/>
      <c r="P47" s="191"/>
      <c r="Q47" s="191"/>
      <c r="R47" s="191"/>
      <c r="S47" s="191"/>
      <c r="T47" s="191"/>
      <c r="U47" s="191"/>
      <c r="V47" s="191"/>
      <c r="W47" s="191"/>
      <c r="X47" s="191"/>
      <c r="Y47" s="191"/>
      <c r="Z47" s="192"/>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c r="BP47" s="192"/>
      <c r="BQ47" s="192"/>
      <c r="BR47" s="192"/>
      <c r="BS47" s="192"/>
      <c r="BT47" s="192"/>
      <c r="BU47" s="192"/>
      <c r="BV47" s="192"/>
      <c r="BW47" s="192"/>
      <c r="BX47" s="192"/>
      <c r="BY47" s="192"/>
      <c r="BZ47" s="192"/>
      <c r="CA47" s="192"/>
      <c r="CB47" s="192"/>
      <c r="CC47" s="192"/>
      <c r="CD47" s="192"/>
      <c r="CE47" s="192"/>
      <c r="CF47" s="192"/>
      <c r="CG47" s="192"/>
      <c r="CH47" s="192"/>
      <c r="CI47" s="192"/>
      <c r="CJ47" s="192"/>
      <c r="CK47" s="192"/>
      <c r="CL47" s="192"/>
      <c r="CM47" s="192"/>
      <c r="CN47" s="192"/>
      <c r="CO47" s="192"/>
      <c r="CP47" s="192"/>
      <c r="CQ47" s="192"/>
      <c r="CR47" s="192"/>
      <c r="CS47" s="192"/>
      <c r="CT47" s="192"/>
      <c r="CU47" s="192"/>
      <c r="CV47" s="192"/>
      <c r="CW47" s="192"/>
      <c r="CX47" s="192"/>
      <c r="CY47" s="192"/>
      <c r="CZ47" s="192"/>
      <c r="DA47" s="192"/>
      <c r="DB47" s="192"/>
      <c r="DC47" s="192"/>
      <c r="DD47" s="192"/>
      <c r="DE47" s="192"/>
      <c r="DF47" s="192"/>
      <c r="DG47" s="192"/>
      <c r="DH47" s="192"/>
      <c r="DI47" s="192"/>
      <c r="DJ47" s="192"/>
      <c r="DK47" s="192"/>
      <c r="DL47" s="192"/>
      <c r="DM47" s="192"/>
      <c r="DN47" s="192"/>
      <c r="DO47" s="192"/>
      <c r="DP47" s="192"/>
      <c r="DQ47" s="192"/>
      <c r="DR47" s="192"/>
      <c r="DS47" s="192"/>
    </row>
    <row r="48" spans="1:123" x14ac:dyDescent="0.3">
      <c r="A48" s="153" t="s">
        <v>165</v>
      </c>
      <c r="B48" s="193" t="s">
        <v>166</v>
      </c>
      <c r="C48" s="154" t="s">
        <v>337</v>
      </c>
      <c r="D48" s="154" t="s">
        <v>337</v>
      </c>
      <c r="E48" s="154">
        <v>231455</v>
      </c>
      <c r="F48" s="154">
        <v>441625</v>
      </c>
      <c r="G48" s="154">
        <v>545071</v>
      </c>
      <c r="H48" s="154" t="s">
        <v>337</v>
      </c>
      <c r="I48" s="154">
        <v>190</v>
      </c>
      <c r="J48" s="154">
        <v>276</v>
      </c>
      <c r="K48" s="154">
        <v>369</v>
      </c>
      <c r="L48" s="155" t="s">
        <v>573</v>
      </c>
      <c r="M48" s="191"/>
      <c r="N48" s="191" t="s">
        <v>362</v>
      </c>
      <c r="O48" s="191"/>
      <c r="P48" s="191"/>
      <c r="Q48" s="191"/>
      <c r="R48" s="191"/>
      <c r="S48" s="191"/>
      <c r="T48" s="191"/>
      <c r="U48" s="191"/>
      <c r="V48" s="191"/>
      <c r="W48" s="191"/>
      <c r="X48" s="191"/>
      <c r="Y48" s="191"/>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2"/>
      <c r="BQ48" s="192"/>
      <c r="BR48" s="192"/>
      <c r="BS48" s="192"/>
      <c r="BT48" s="192"/>
      <c r="BU48" s="192"/>
      <c r="BV48" s="192"/>
      <c r="BW48" s="192"/>
      <c r="BX48" s="192"/>
      <c r="BY48" s="192"/>
      <c r="BZ48" s="192"/>
      <c r="CA48" s="192"/>
      <c r="CB48" s="192"/>
      <c r="CC48" s="192"/>
      <c r="CD48" s="192"/>
      <c r="CE48" s="192"/>
      <c r="CF48" s="192"/>
      <c r="CG48" s="192"/>
      <c r="CH48" s="192"/>
      <c r="CI48" s="192"/>
      <c r="CJ48" s="192"/>
      <c r="CK48" s="192"/>
      <c r="CL48" s="192"/>
      <c r="CM48" s="192"/>
      <c r="CN48" s="192"/>
      <c r="CO48" s="192"/>
      <c r="CP48" s="192"/>
      <c r="CQ48" s="192"/>
      <c r="CR48" s="192"/>
      <c r="CS48" s="192"/>
      <c r="CT48" s="192"/>
      <c r="CU48" s="192"/>
      <c r="CV48" s="192"/>
      <c r="CW48" s="192"/>
      <c r="CX48" s="192"/>
      <c r="CY48" s="192"/>
      <c r="CZ48" s="192"/>
      <c r="DA48" s="192"/>
      <c r="DB48" s="192"/>
      <c r="DC48" s="192"/>
      <c r="DD48" s="192"/>
      <c r="DE48" s="192"/>
      <c r="DF48" s="192"/>
      <c r="DG48" s="192"/>
      <c r="DH48" s="192"/>
      <c r="DI48" s="192"/>
      <c r="DJ48" s="192"/>
      <c r="DK48" s="192"/>
      <c r="DL48" s="192"/>
      <c r="DM48" s="192"/>
      <c r="DN48" s="192"/>
      <c r="DO48" s="192"/>
      <c r="DP48" s="192"/>
      <c r="DQ48" s="192"/>
      <c r="DR48" s="192"/>
      <c r="DS48" s="192"/>
    </row>
    <row r="49" spans="1:123" x14ac:dyDescent="0.3">
      <c r="A49" s="153" t="s">
        <v>167</v>
      </c>
      <c r="B49" s="193" t="s">
        <v>168</v>
      </c>
      <c r="C49" s="154" t="s">
        <v>337</v>
      </c>
      <c r="D49" s="154" t="s">
        <v>337</v>
      </c>
      <c r="E49" s="154">
        <v>262000</v>
      </c>
      <c r="F49" s="154">
        <v>342936</v>
      </c>
      <c r="G49" s="154">
        <v>449512</v>
      </c>
      <c r="H49" s="154">
        <v>138</v>
      </c>
      <c r="I49" s="154">
        <v>190</v>
      </c>
      <c r="J49" s="154">
        <v>224</v>
      </c>
      <c r="K49" s="154">
        <v>242</v>
      </c>
      <c r="L49" s="155" t="s">
        <v>574</v>
      </c>
      <c r="M49" s="191"/>
      <c r="N49" s="191" t="s">
        <v>362</v>
      </c>
      <c r="O49" s="191"/>
      <c r="P49" s="191"/>
      <c r="Q49" s="191"/>
      <c r="R49" s="191"/>
      <c r="S49" s="191"/>
      <c r="T49" s="191"/>
      <c r="U49" s="191"/>
      <c r="V49" s="191"/>
      <c r="W49" s="191"/>
      <c r="X49" s="191"/>
      <c r="Y49" s="191"/>
    </row>
    <row r="50" spans="1:123" x14ac:dyDescent="0.3">
      <c r="A50" s="153" t="s">
        <v>169</v>
      </c>
      <c r="B50" s="153" t="s">
        <v>170</v>
      </c>
      <c r="C50" s="154" t="s">
        <v>337</v>
      </c>
      <c r="D50" s="154" t="s">
        <v>337</v>
      </c>
      <c r="E50" s="154">
        <v>221250</v>
      </c>
      <c r="F50" s="154">
        <v>295708</v>
      </c>
      <c r="G50" s="154">
        <v>320000</v>
      </c>
      <c r="H50" s="154" t="s">
        <v>337</v>
      </c>
      <c r="I50" s="154" t="s">
        <v>337</v>
      </c>
      <c r="J50" s="154">
        <v>230</v>
      </c>
      <c r="K50" s="154" t="s">
        <v>337</v>
      </c>
      <c r="L50" s="155" t="s">
        <v>573</v>
      </c>
      <c r="M50" s="191"/>
      <c r="N50" s="191" t="s">
        <v>362</v>
      </c>
      <c r="O50" s="191"/>
      <c r="P50" s="191"/>
      <c r="Q50" s="191"/>
      <c r="R50" s="191"/>
      <c r="S50" s="191"/>
      <c r="T50" s="191"/>
      <c r="U50" s="191"/>
      <c r="V50" s="191"/>
      <c r="W50" s="191"/>
      <c r="X50" s="191"/>
      <c r="Y50" s="191"/>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2"/>
      <c r="BR50" s="192"/>
      <c r="BS50" s="192"/>
      <c r="BT50" s="192"/>
      <c r="BU50" s="192"/>
      <c r="BV50" s="192"/>
      <c r="BW50" s="192"/>
      <c r="BX50" s="192"/>
      <c r="BY50" s="192"/>
      <c r="BZ50" s="192"/>
      <c r="CA50" s="192"/>
      <c r="CB50" s="192"/>
      <c r="CC50" s="192"/>
      <c r="CD50" s="192"/>
      <c r="CE50" s="192"/>
      <c r="CF50" s="192"/>
      <c r="CG50" s="192"/>
      <c r="CH50" s="192"/>
      <c r="CI50" s="192"/>
      <c r="CJ50" s="192"/>
      <c r="CK50" s="192"/>
      <c r="CL50" s="192"/>
      <c r="CM50" s="192"/>
      <c r="CN50" s="192"/>
      <c r="CO50" s="192"/>
      <c r="CP50" s="192"/>
      <c r="CQ50" s="192"/>
      <c r="CR50" s="192"/>
      <c r="CS50" s="192"/>
      <c r="CT50" s="192"/>
      <c r="CU50" s="192"/>
      <c r="CV50" s="192"/>
      <c r="CW50" s="192"/>
      <c r="CX50" s="192"/>
      <c r="CY50" s="192"/>
      <c r="CZ50" s="192"/>
      <c r="DA50" s="192"/>
      <c r="DB50" s="192"/>
      <c r="DC50" s="192"/>
      <c r="DD50" s="192"/>
      <c r="DE50" s="192"/>
      <c r="DF50" s="192"/>
      <c r="DG50" s="192"/>
      <c r="DH50" s="192"/>
      <c r="DI50" s="192"/>
      <c r="DJ50" s="192"/>
      <c r="DK50" s="192"/>
      <c r="DL50" s="192"/>
      <c r="DM50" s="192"/>
      <c r="DN50" s="192"/>
      <c r="DO50" s="192"/>
      <c r="DP50" s="192"/>
      <c r="DQ50" s="192"/>
      <c r="DR50" s="192"/>
      <c r="DS50" s="192"/>
    </row>
    <row r="51" spans="1:123" x14ac:dyDescent="0.3">
      <c r="A51" s="153" t="s">
        <v>171</v>
      </c>
      <c r="B51" s="193" t="s">
        <v>172</v>
      </c>
      <c r="C51" s="154" t="s">
        <v>337</v>
      </c>
      <c r="D51" s="154" t="s">
        <v>337</v>
      </c>
      <c r="E51" s="154">
        <v>282500</v>
      </c>
      <c r="F51" s="154">
        <v>288070</v>
      </c>
      <c r="G51" s="154">
        <v>602895</v>
      </c>
      <c r="H51" s="154" t="s">
        <v>337</v>
      </c>
      <c r="I51" s="154">
        <v>298</v>
      </c>
      <c r="J51" s="154">
        <v>251</v>
      </c>
      <c r="K51" s="154" t="s">
        <v>337</v>
      </c>
      <c r="L51" s="155" t="s">
        <v>573</v>
      </c>
      <c r="M51" s="191"/>
      <c r="N51" s="191" t="s">
        <v>362</v>
      </c>
      <c r="O51" s="191"/>
      <c r="P51" s="191"/>
      <c r="Q51" s="191"/>
      <c r="R51" s="191"/>
      <c r="S51" s="191"/>
      <c r="T51" s="191"/>
      <c r="U51" s="191"/>
      <c r="V51" s="191"/>
      <c r="W51" s="191"/>
      <c r="X51" s="191"/>
      <c r="Y51" s="191"/>
      <c r="Z51" s="192"/>
      <c r="AA51" s="192"/>
      <c r="AB51" s="192"/>
      <c r="AC51" s="192"/>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2"/>
      <c r="BR51" s="192"/>
      <c r="BS51" s="192"/>
      <c r="BT51" s="192"/>
      <c r="BU51" s="192"/>
      <c r="BV51" s="192"/>
      <c r="BW51" s="192"/>
      <c r="BX51" s="192"/>
      <c r="BY51" s="192"/>
      <c r="BZ51" s="192"/>
      <c r="CA51" s="192"/>
      <c r="CB51" s="192"/>
      <c r="CC51" s="192"/>
      <c r="CD51" s="192"/>
      <c r="CE51" s="192"/>
      <c r="CF51" s="192"/>
      <c r="CG51" s="192"/>
      <c r="CH51" s="192"/>
      <c r="CI51" s="192"/>
      <c r="CJ51" s="192"/>
      <c r="CK51" s="192"/>
      <c r="CL51" s="192"/>
      <c r="CM51" s="192"/>
      <c r="CN51" s="192"/>
      <c r="CO51" s="192"/>
      <c r="CP51" s="192"/>
      <c r="CQ51" s="192"/>
      <c r="CR51" s="192"/>
      <c r="CS51" s="192"/>
      <c r="CT51" s="192"/>
      <c r="CU51" s="192"/>
      <c r="CV51" s="192"/>
      <c r="CW51" s="192"/>
      <c r="CX51" s="192"/>
      <c r="CY51" s="192"/>
      <c r="CZ51" s="192"/>
      <c r="DA51" s="192"/>
      <c r="DB51" s="192"/>
      <c r="DC51" s="192"/>
      <c r="DD51" s="192"/>
      <c r="DE51" s="192"/>
      <c r="DF51" s="192"/>
      <c r="DG51" s="192"/>
      <c r="DH51" s="192"/>
      <c r="DI51" s="192"/>
      <c r="DJ51" s="192"/>
      <c r="DK51" s="192"/>
      <c r="DL51" s="192"/>
      <c r="DM51" s="192"/>
      <c r="DN51" s="192"/>
      <c r="DO51" s="192"/>
      <c r="DP51" s="192"/>
      <c r="DQ51" s="192"/>
      <c r="DR51" s="192"/>
      <c r="DS51" s="192"/>
    </row>
    <row r="52" spans="1:123" x14ac:dyDescent="0.3">
      <c r="A52" s="156" t="s">
        <v>602</v>
      </c>
      <c r="B52" s="157" t="s">
        <v>603</v>
      </c>
      <c r="M52" s="191"/>
      <c r="N52" s="191" t="s">
        <v>362</v>
      </c>
      <c r="O52" s="191"/>
      <c r="P52" s="191"/>
      <c r="Q52" s="191"/>
      <c r="R52" s="191"/>
      <c r="S52" s="191"/>
      <c r="T52" s="191"/>
      <c r="U52" s="191"/>
      <c r="V52" s="191"/>
      <c r="W52" s="191"/>
      <c r="X52" s="191"/>
      <c r="Y52" s="191"/>
    </row>
    <row r="53" spans="1:123" x14ac:dyDescent="0.3">
      <c r="A53" s="153" t="s">
        <v>173</v>
      </c>
      <c r="B53" s="193" t="s">
        <v>174</v>
      </c>
      <c r="C53" s="154" t="s">
        <v>337</v>
      </c>
      <c r="D53" s="154" t="s">
        <v>337</v>
      </c>
      <c r="E53" s="154">
        <v>221125</v>
      </c>
      <c r="F53" s="154">
        <v>329583</v>
      </c>
      <c r="G53" s="154">
        <v>373667</v>
      </c>
      <c r="H53" s="154" t="s">
        <v>337</v>
      </c>
      <c r="I53" s="154">
        <v>196</v>
      </c>
      <c r="J53" s="154">
        <v>263</v>
      </c>
      <c r="K53" s="154">
        <v>329</v>
      </c>
      <c r="L53" s="155" t="s">
        <v>574</v>
      </c>
      <c r="M53" s="191"/>
      <c r="N53" s="191" t="s">
        <v>362</v>
      </c>
      <c r="O53" s="191"/>
      <c r="P53" s="191"/>
      <c r="Q53" s="191"/>
      <c r="R53" s="191"/>
      <c r="S53" s="191"/>
      <c r="T53" s="191"/>
      <c r="U53" s="191"/>
      <c r="V53" s="191"/>
      <c r="W53" s="191"/>
      <c r="X53" s="191"/>
      <c r="Y53" s="191"/>
      <c r="Z53" s="192"/>
      <c r="AA53" s="192"/>
      <c r="AB53" s="192"/>
      <c r="AC53" s="192"/>
      <c r="AD53" s="192"/>
      <c r="AE53" s="192"/>
      <c r="AF53" s="192"/>
      <c r="AG53" s="192"/>
      <c r="AH53" s="192"/>
      <c r="AI53" s="192"/>
      <c r="AJ53" s="192"/>
      <c r="AK53" s="192"/>
      <c r="AL53" s="192"/>
      <c r="AM53" s="192"/>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2"/>
      <c r="BR53" s="192"/>
      <c r="BS53" s="192"/>
      <c r="BT53" s="192"/>
      <c r="BU53" s="192"/>
      <c r="BV53" s="192"/>
      <c r="BW53" s="192"/>
      <c r="BX53" s="192"/>
      <c r="BY53" s="192"/>
      <c r="BZ53" s="192"/>
      <c r="CA53" s="192"/>
      <c r="CB53" s="192"/>
      <c r="CC53" s="192"/>
      <c r="CD53" s="192"/>
      <c r="CE53" s="192"/>
      <c r="CF53" s="192"/>
      <c r="CG53" s="192"/>
      <c r="CH53" s="192"/>
      <c r="CI53" s="192"/>
      <c r="CJ53" s="192"/>
      <c r="CK53" s="192"/>
      <c r="CL53" s="192"/>
      <c r="CM53" s="192"/>
      <c r="CN53" s="192"/>
      <c r="CO53" s="192"/>
      <c r="CP53" s="192"/>
      <c r="CQ53" s="192"/>
      <c r="CR53" s="192"/>
      <c r="CS53" s="192"/>
      <c r="CT53" s="192"/>
      <c r="CU53" s="192"/>
      <c r="CV53" s="192"/>
      <c r="CW53" s="192"/>
      <c r="CX53" s="192"/>
      <c r="CY53" s="192"/>
      <c r="CZ53" s="192"/>
      <c r="DA53" s="192"/>
      <c r="DB53" s="192"/>
      <c r="DC53" s="192"/>
      <c r="DD53" s="192"/>
      <c r="DE53" s="192"/>
      <c r="DF53" s="192"/>
      <c r="DG53" s="192"/>
      <c r="DH53" s="192"/>
      <c r="DI53" s="192"/>
      <c r="DJ53" s="192"/>
      <c r="DK53" s="192"/>
      <c r="DL53" s="192"/>
      <c r="DM53" s="192"/>
      <c r="DN53" s="192"/>
      <c r="DO53" s="192"/>
      <c r="DP53" s="192"/>
      <c r="DQ53" s="192"/>
      <c r="DR53" s="192"/>
      <c r="DS53" s="192"/>
    </row>
    <row r="54" spans="1:123" x14ac:dyDescent="0.3">
      <c r="A54" s="153" t="s">
        <v>175</v>
      </c>
      <c r="B54" s="193" t="s">
        <v>176</v>
      </c>
      <c r="C54" s="154" t="s">
        <v>337</v>
      </c>
      <c r="D54" s="154" t="s">
        <v>337</v>
      </c>
      <c r="E54" s="154">
        <v>281750</v>
      </c>
      <c r="F54" s="154">
        <v>516292</v>
      </c>
      <c r="G54" s="154">
        <v>557000</v>
      </c>
      <c r="H54" s="154">
        <v>136</v>
      </c>
      <c r="I54" s="154">
        <v>196</v>
      </c>
      <c r="J54" s="154">
        <v>196</v>
      </c>
      <c r="K54" s="154">
        <v>351</v>
      </c>
      <c r="L54" s="155" t="s">
        <v>605</v>
      </c>
      <c r="M54" s="191"/>
      <c r="N54" s="191" t="s">
        <v>362</v>
      </c>
      <c r="O54" s="191"/>
      <c r="P54" s="191"/>
      <c r="Q54" s="191"/>
      <c r="R54" s="191"/>
      <c r="S54" s="191"/>
      <c r="T54" s="191"/>
      <c r="U54" s="191"/>
      <c r="V54" s="191"/>
      <c r="W54" s="191"/>
      <c r="X54" s="191"/>
      <c r="Y54" s="191"/>
    </row>
    <row r="55" spans="1:123" x14ac:dyDescent="0.3">
      <c r="A55" s="153" t="s">
        <v>177</v>
      </c>
      <c r="B55" s="153" t="s">
        <v>178</v>
      </c>
      <c r="C55" s="154" t="s">
        <v>337</v>
      </c>
      <c r="D55" s="154" t="s">
        <v>337</v>
      </c>
      <c r="E55" s="154">
        <v>241500</v>
      </c>
      <c r="F55" s="154">
        <v>276250</v>
      </c>
      <c r="G55" s="154">
        <v>495833</v>
      </c>
      <c r="H55" s="154">
        <v>150</v>
      </c>
      <c r="I55" s="154">
        <v>173</v>
      </c>
      <c r="J55" s="154" t="s">
        <v>337</v>
      </c>
      <c r="K55" s="154">
        <v>404</v>
      </c>
      <c r="L55" s="155" t="s">
        <v>632</v>
      </c>
      <c r="M55" s="191"/>
      <c r="N55" s="191" t="s">
        <v>362</v>
      </c>
      <c r="O55" s="191"/>
      <c r="P55" s="191"/>
      <c r="Q55" s="191"/>
      <c r="R55" s="191"/>
      <c r="S55" s="191"/>
      <c r="T55" s="191"/>
      <c r="U55" s="191"/>
      <c r="V55" s="191"/>
      <c r="W55" s="191"/>
      <c r="X55" s="191"/>
      <c r="Y55" s="191"/>
    </row>
    <row r="56" spans="1:123" x14ac:dyDescent="0.3">
      <c r="A56" s="153" t="s">
        <v>179</v>
      </c>
      <c r="B56" s="193" t="s">
        <v>180</v>
      </c>
      <c r="C56" s="154" t="s">
        <v>337</v>
      </c>
      <c r="D56" s="154" t="s">
        <v>337</v>
      </c>
      <c r="E56" s="154">
        <v>210716</v>
      </c>
      <c r="F56" s="154">
        <v>240625</v>
      </c>
      <c r="G56" s="154">
        <v>370306</v>
      </c>
      <c r="H56" s="154">
        <v>136</v>
      </c>
      <c r="I56" s="154">
        <v>172</v>
      </c>
      <c r="J56" s="154">
        <v>249</v>
      </c>
      <c r="K56" s="154">
        <v>354</v>
      </c>
      <c r="L56" s="155" t="s">
        <v>574</v>
      </c>
      <c r="M56" s="191"/>
      <c r="N56" s="191" t="s">
        <v>362</v>
      </c>
      <c r="O56" s="191"/>
      <c r="P56" s="191"/>
      <c r="Q56" s="191"/>
      <c r="R56" s="191"/>
      <c r="S56" s="191"/>
      <c r="T56" s="191"/>
      <c r="U56" s="191"/>
      <c r="V56" s="191"/>
      <c r="W56" s="191"/>
      <c r="X56" s="191"/>
      <c r="Y56" s="191"/>
      <c r="Z56" s="192"/>
      <c r="AA56" s="192"/>
      <c r="AB56" s="192"/>
      <c r="AC56" s="192"/>
      <c r="AD56" s="192"/>
      <c r="AE56" s="192"/>
      <c r="AF56" s="192"/>
      <c r="AG56" s="192"/>
      <c r="AH56" s="192"/>
      <c r="AI56" s="192"/>
      <c r="AJ56" s="192"/>
      <c r="AK56" s="192"/>
      <c r="AL56" s="192"/>
      <c r="AM56" s="192"/>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2"/>
      <c r="BR56" s="192"/>
      <c r="BS56" s="192"/>
      <c r="BT56" s="192"/>
      <c r="BU56" s="192"/>
      <c r="BV56" s="192"/>
      <c r="BW56" s="192"/>
      <c r="BX56" s="192"/>
      <c r="BY56" s="192"/>
      <c r="BZ56" s="192"/>
      <c r="CA56" s="192"/>
      <c r="CB56" s="192"/>
      <c r="CC56" s="192"/>
      <c r="CD56" s="192"/>
      <c r="CE56" s="192"/>
      <c r="CF56" s="192"/>
      <c r="CG56" s="192"/>
      <c r="CH56" s="192"/>
      <c r="CI56" s="192"/>
      <c r="CJ56" s="192"/>
      <c r="CK56" s="192"/>
      <c r="CL56" s="192"/>
      <c r="CM56" s="192"/>
      <c r="CN56" s="192"/>
      <c r="CO56" s="192"/>
      <c r="CP56" s="192"/>
      <c r="CQ56" s="192"/>
      <c r="CR56" s="192"/>
      <c r="CS56" s="192"/>
      <c r="CT56" s="192"/>
      <c r="CU56" s="192"/>
      <c r="CV56" s="192"/>
      <c r="CW56" s="192"/>
      <c r="CX56" s="192"/>
      <c r="CY56" s="192"/>
      <c r="CZ56" s="192"/>
      <c r="DA56" s="192"/>
      <c r="DB56" s="192"/>
      <c r="DC56" s="192"/>
      <c r="DD56" s="192"/>
      <c r="DE56" s="192"/>
      <c r="DF56" s="192"/>
      <c r="DG56" s="192"/>
      <c r="DH56" s="192"/>
      <c r="DI56" s="192"/>
      <c r="DJ56" s="192"/>
      <c r="DK56" s="192"/>
      <c r="DL56" s="192"/>
      <c r="DM56" s="192"/>
      <c r="DN56" s="192"/>
      <c r="DO56" s="192"/>
      <c r="DP56" s="192"/>
      <c r="DQ56" s="192"/>
      <c r="DR56" s="192"/>
      <c r="DS56" s="192"/>
    </row>
    <row r="57" spans="1:123" x14ac:dyDescent="0.3">
      <c r="A57" s="153" t="s">
        <v>181</v>
      </c>
      <c r="B57" s="193" t="s">
        <v>182</v>
      </c>
      <c r="C57" s="154" t="s">
        <v>337</v>
      </c>
      <c r="D57" s="154" t="s">
        <v>337</v>
      </c>
      <c r="E57" s="154">
        <v>281750</v>
      </c>
      <c r="F57" s="154">
        <v>516292</v>
      </c>
      <c r="G57" s="154">
        <v>557000</v>
      </c>
      <c r="H57" s="154">
        <v>136</v>
      </c>
      <c r="I57" s="154">
        <v>196</v>
      </c>
      <c r="J57" s="154">
        <v>196</v>
      </c>
      <c r="K57" s="154">
        <v>351</v>
      </c>
      <c r="L57" s="155" t="s">
        <v>605</v>
      </c>
      <c r="M57" s="191"/>
      <c r="N57" s="191" t="s">
        <v>345</v>
      </c>
      <c r="O57" s="191"/>
      <c r="P57" s="191"/>
      <c r="Q57" s="191"/>
      <c r="R57" s="191"/>
      <c r="S57" s="191"/>
      <c r="T57" s="191"/>
      <c r="U57" s="191"/>
      <c r="V57" s="191"/>
      <c r="W57" s="191"/>
      <c r="X57" s="191"/>
      <c r="Y57" s="191"/>
    </row>
    <row r="58" spans="1:123" x14ac:dyDescent="0.3">
      <c r="A58" s="153" t="s">
        <v>183</v>
      </c>
      <c r="B58" s="193" t="s">
        <v>184</v>
      </c>
      <c r="C58" s="154" t="s">
        <v>337</v>
      </c>
      <c r="D58" s="154" t="s">
        <v>337</v>
      </c>
      <c r="E58" s="154">
        <v>281750</v>
      </c>
      <c r="F58" s="154">
        <v>516292</v>
      </c>
      <c r="G58" s="154">
        <v>557000</v>
      </c>
      <c r="H58" s="154">
        <v>136</v>
      </c>
      <c r="I58" s="154">
        <v>196</v>
      </c>
      <c r="J58" s="154">
        <v>196</v>
      </c>
      <c r="K58" s="154">
        <v>351</v>
      </c>
      <c r="L58" s="155" t="s">
        <v>605</v>
      </c>
      <c r="M58" s="191"/>
      <c r="N58" s="191" t="s">
        <v>345</v>
      </c>
      <c r="O58" s="191"/>
      <c r="P58" s="191"/>
      <c r="Q58" s="191"/>
      <c r="R58" s="191"/>
      <c r="S58" s="191"/>
      <c r="T58" s="191"/>
      <c r="U58" s="191"/>
      <c r="V58" s="191"/>
      <c r="W58" s="191"/>
      <c r="X58" s="191"/>
      <c r="Y58" s="191"/>
      <c r="Z58" s="192"/>
      <c r="AA58" s="192"/>
      <c r="AB58" s="192"/>
      <c r="AC58" s="192"/>
      <c r="AD58" s="192"/>
      <c r="AE58" s="192"/>
      <c r="AF58" s="192"/>
      <c r="AG58" s="192"/>
      <c r="AH58" s="192"/>
      <c r="AI58" s="192"/>
      <c r="AJ58" s="192"/>
      <c r="AK58" s="192"/>
      <c r="AL58" s="192"/>
      <c r="AM58" s="192"/>
      <c r="AN58" s="192"/>
      <c r="AO58" s="192"/>
      <c r="AP58" s="192"/>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192"/>
      <c r="BR58" s="192"/>
      <c r="BS58" s="192"/>
      <c r="BT58" s="192"/>
      <c r="BU58" s="192"/>
      <c r="BV58" s="192"/>
      <c r="BW58" s="192"/>
      <c r="BX58" s="192"/>
      <c r="BY58" s="192"/>
      <c r="BZ58" s="192"/>
      <c r="CA58" s="192"/>
      <c r="CB58" s="192"/>
      <c r="CC58" s="192"/>
      <c r="CD58" s="192"/>
      <c r="CE58" s="192"/>
      <c r="CF58" s="192"/>
      <c r="CG58" s="192"/>
      <c r="CH58" s="192"/>
      <c r="CI58" s="192"/>
      <c r="CJ58" s="192"/>
      <c r="CK58" s="192"/>
      <c r="CL58" s="192"/>
      <c r="CM58" s="192"/>
      <c r="CN58" s="192"/>
      <c r="CO58" s="192"/>
      <c r="CP58" s="192"/>
      <c r="CQ58" s="192"/>
      <c r="CR58" s="192"/>
      <c r="CS58" s="192"/>
      <c r="CT58" s="192"/>
      <c r="CU58" s="192"/>
      <c r="CV58" s="192"/>
      <c r="CW58" s="192"/>
      <c r="CX58" s="192"/>
      <c r="CY58" s="192"/>
      <c r="CZ58" s="192"/>
      <c r="DA58" s="192"/>
      <c r="DB58" s="192"/>
      <c r="DC58" s="192"/>
      <c r="DD58" s="192"/>
      <c r="DE58" s="192"/>
      <c r="DF58" s="192"/>
      <c r="DG58" s="192"/>
      <c r="DH58" s="192"/>
      <c r="DI58" s="192"/>
      <c r="DJ58" s="192"/>
      <c r="DK58" s="192"/>
      <c r="DL58" s="192"/>
      <c r="DM58" s="192"/>
      <c r="DN58" s="192"/>
      <c r="DO58" s="192"/>
      <c r="DP58" s="192"/>
      <c r="DQ58" s="192"/>
      <c r="DR58" s="192"/>
      <c r="DS58" s="192"/>
    </row>
    <row r="59" spans="1:123" x14ac:dyDescent="0.3">
      <c r="A59" s="153" t="s">
        <v>185</v>
      </c>
      <c r="B59" s="193" t="s">
        <v>186</v>
      </c>
      <c r="C59" s="154" t="s">
        <v>337</v>
      </c>
      <c r="D59" s="154" t="s">
        <v>337</v>
      </c>
      <c r="E59" s="154">
        <v>198333</v>
      </c>
      <c r="F59" s="154">
        <v>333600</v>
      </c>
      <c r="G59" s="154">
        <v>447000</v>
      </c>
      <c r="H59" s="154">
        <v>150</v>
      </c>
      <c r="I59" s="154">
        <v>184</v>
      </c>
      <c r="J59" s="154">
        <v>253</v>
      </c>
      <c r="K59" s="154">
        <v>346</v>
      </c>
      <c r="L59" s="155" t="s">
        <v>574</v>
      </c>
      <c r="M59" s="191"/>
      <c r="N59" s="191" t="s">
        <v>345</v>
      </c>
      <c r="O59" s="191"/>
      <c r="P59" s="191"/>
      <c r="Q59" s="191"/>
      <c r="R59" s="191"/>
      <c r="S59" s="191"/>
      <c r="T59" s="191"/>
      <c r="U59" s="191"/>
      <c r="V59" s="191"/>
      <c r="W59" s="191"/>
      <c r="X59" s="191"/>
      <c r="Y59" s="191"/>
    </row>
    <row r="60" spans="1:123" x14ac:dyDescent="0.3">
      <c r="A60" s="153" t="s">
        <v>187</v>
      </c>
      <c r="B60" s="193" t="s">
        <v>188</v>
      </c>
      <c r="C60" s="154" t="s">
        <v>337</v>
      </c>
      <c r="D60" s="154" t="s">
        <v>337</v>
      </c>
      <c r="E60" s="154">
        <v>281750</v>
      </c>
      <c r="F60" s="154">
        <v>516292</v>
      </c>
      <c r="G60" s="154">
        <v>557000</v>
      </c>
      <c r="H60" s="154">
        <v>136</v>
      </c>
      <c r="I60" s="154">
        <v>196</v>
      </c>
      <c r="J60" s="154">
        <v>196</v>
      </c>
      <c r="K60" s="154">
        <v>351</v>
      </c>
      <c r="L60" s="155" t="s">
        <v>605</v>
      </c>
      <c r="M60" s="191"/>
      <c r="N60" s="191" t="s">
        <v>345</v>
      </c>
      <c r="O60" s="191"/>
      <c r="P60" s="191"/>
      <c r="Q60" s="191"/>
      <c r="R60" s="191"/>
      <c r="S60" s="191"/>
      <c r="T60" s="191"/>
      <c r="U60" s="191"/>
      <c r="V60" s="191"/>
      <c r="W60" s="191"/>
      <c r="X60" s="191"/>
      <c r="Y60" s="191"/>
    </row>
    <row r="61" spans="1:123" x14ac:dyDescent="0.3">
      <c r="A61" s="153" t="s">
        <v>189</v>
      </c>
      <c r="B61" s="193" t="s">
        <v>190</v>
      </c>
      <c r="C61" s="154" t="s">
        <v>337</v>
      </c>
      <c r="D61" s="154" t="s">
        <v>337</v>
      </c>
      <c r="E61" s="154">
        <v>231455</v>
      </c>
      <c r="F61" s="154">
        <v>441625</v>
      </c>
      <c r="G61" s="154">
        <v>545071</v>
      </c>
      <c r="H61" s="154" t="s">
        <v>337</v>
      </c>
      <c r="I61" s="154">
        <v>190</v>
      </c>
      <c r="J61" s="154">
        <v>276</v>
      </c>
      <c r="K61" s="154">
        <v>369</v>
      </c>
      <c r="L61" s="155" t="s">
        <v>573</v>
      </c>
      <c r="M61" s="191"/>
      <c r="N61" s="191" t="s">
        <v>345</v>
      </c>
      <c r="O61" s="191"/>
      <c r="P61" s="191"/>
      <c r="Q61" s="191"/>
      <c r="R61" s="191"/>
      <c r="S61" s="191"/>
      <c r="T61" s="191"/>
      <c r="U61" s="191"/>
      <c r="V61" s="191"/>
      <c r="W61" s="191"/>
      <c r="X61" s="191"/>
      <c r="Y61" s="191"/>
      <c r="Z61" s="192"/>
      <c r="AA61" s="192"/>
      <c r="AB61" s="192"/>
      <c r="AC61" s="192"/>
      <c r="AD61" s="192"/>
      <c r="AE61" s="192"/>
      <c r="AF61" s="192"/>
      <c r="AG61" s="192"/>
      <c r="AH61" s="192"/>
      <c r="AI61" s="192"/>
      <c r="AJ61" s="192"/>
      <c r="AK61" s="192"/>
      <c r="AL61" s="192"/>
      <c r="AM61" s="192"/>
      <c r="AN61" s="192"/>
      <c r="AO61" s="192"/>
      <c r="AP61" s="192"/>
      <c r="AQ61" s="192"/>
      <c r="AR61" s="192"/>
      <c r="AS61" s="192"/>
      <c r="AT61" s="192"/>
      <c r="AU61" s="192"/>
      <c r="AV61" s="192"/>
      <c r="AW61" s="192"/>
      <c r="AX61" s="192"/>
      <c r="AY61" s="192"/>
      <c r="AZ61" s="192"/>
      <c r="BA61" s="192"/>
      <c r="BB61" s="192"/>
      <c r="BC61" s="192"/>
      <c r="BD61" s="192"/>
      <c r="BE61" s="192"/>
      <c r="BF61" s="192"/>
      <c r="BG61" s="192"/>
      <c r="BH61" s="192"/>
      <c r="BI61" s="192"/>
      <c r="BJ61" s="192"/>
      <c r="BK61" s="192"/>
      <c r="BL61" s="192"/>
      <c r="BM61" s="192"/>
      <c r="BN61" s="192"/>
      <c r="BO61" s="192"/>
      <c r="BP61" s="192"/>
      <c r="BQ61" s="192"/>
      <c r="BR61" s="192"/>
      <c r="BS61" s="192"/>
      <c r="BT61" s="192"/>
      <c r="BU61" s="192"/>
      <c r="BV61" s="192"/>
      <c r="BW61" s="192"/>
      <c r="BX61" s="192"/>
      <c r="BY61" s="192"/>
      <c r="BZ61" s="192"/>
      <c r="CA61" s="192"/>
      <c r="CB61" s="192"/>
      <c r="CC61" s="192"/>
      <c r="CD61" s="192"/>
      <c r="CE61" s="192"/>
      <c r="CF61" s="192"/>
      <c r="CG61" s="192"/>
      <c r="CH61" s="192"/>
      <c r="CI61" s="192"/>
      <c r="CJ61" s="192"/>
      <c r="CK61" s="192"/>
      <c r="CL61" s="192"/>
      <c r="CM61" s="192"/>
      <c r="CN61" s="192"/>
      <c r="CO61" s="192"/>
      <c r="CP61" s="192"/>
      <c r="CQ61" s="192"/>
      <c r="CR61" s="192"/>
      <c r="CS61" s="192"/>
      <c r="CT61" s="192"/>
      <c r="CU61" s="192"/>
      <c r="CV61" s="192"/>
      <c r="CW61" s="192"/>
      <c r="CX61" s="192"/>
      <c r="CY61" s="192"/>
      <c r="CZ61" s="192"/>
      <c r="DA61" s="192"/>
      <c r="DB61" s="192"/>
      <c r="DC61" s="192"/>
      <c r="DD61" s="192"/>
      <c r="DE61" s="192"/>
      <c r="DF61" s="192"/>
      <c r="DG61" s="192"/>
      <c r="DH61" s="192"/>
      <c r="DI61" s="192"/>
      <c r="DJ61" s="192"/>
      <c r="DK61" s="192"/>
      <c r="DL61" s="192"/>
      <c r="DM61" s="192"/>
      <c r="DN61" s="192"/>
      <c r="DO61" s="192"/>
      <c r="DP61" s="192"/>
      <c r="DQ61" s="192"/>
      <c r="DR61" s="192"/>
      <c r="DS61" s="192"/>
    </row>
    <row r="62" spans="1:123" x14ac:dyDescent="0.3">
      <c r="A62" s="153" t="s">
        <v>191</v>
      </c>
      <c r="B62" s="153" t="s">
        <v>192</v>
      </c>
      <c r="C62" s="154" t="s">
        <v>337</v>
      </c>
      <c r="D62" s="154" t="s">
        <v>337</v>
      </c>
      <c r="E62" s="154">
        <v>262000</v>
      </c>
      <c r="F62" s="154">
        <v>342936</v>
      </c>
      <c r="G62" s="154">
        <v>449512</v>
      </c>
      <c r="H62" s="154">
        <v>138</v>
      </c>
      <c r="I62" s="154">
        <v>190</v>
      </c>
      <c r="J62" s="154">
        <v>224</v>
      </c>
      <c r="K62" s="154">
        <v>242</v>
      </c>
      <c r="L62" s="155" t="s">
        <v>574</v>
      </c>
      <c r="M62" s="191"/>
      <c r="N62" s="191" t="s">
        <v>345</v>
      </c>
      <c r="O62" s="191"/>
      <c r="P62" s="191"/>
      <c r="Q62" s="191"/>
      <c r="R62" s="191"/>
      <c r="S62" s="191"/>
      <c r="T62" s="191"/>
      <c r="U62" s="191"/>
      <c r="V62" s="191"/>
      <c r="W62" s="191"/>
      <c r="X62" s="191"/>
      <c r="Y62" s="191"/>
      <c r="Z62" s="192"/>
      <c r="AA62" s="192"/>
      <c r="AB62" s="192"/>
      <c r="AC62" s="192"/>
      <c r="AD62" s="192"/>
      <c r="AE62" s="192"/>
      <c r="AF62" s="192"/>
      <c r="AG62" s="192"/>
      <c r="AH62" s="192"/>
      <c r="AI62" s="192"/>
      <c r="AJ62" s="192"/>
      <c r="AK62" s="192"/>
      <c r="AL62" s="192"/>
      <c r="AM62" s="192"/>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c r="BN62" s="192"/>
      <c r="BO62" s="192"/>
      <c r="BP62" s="192"/>
      <c r="BQ62" s="192"/>
      <c r="BR62" s="192"/>
      <c r="BS62" s="192"/>
      <c r="BT62" s="192"/>
      <c r="BU62" s="192"/>
      <c r="BV62" s="192"/>
      <c r="BW62" s="192"/>
      <c r="BX62" s="192"/>
      <c r="BY62" s="192"/>
      <c r="BZ62" s="192"/>
      <c r="CA62" s="192"/>
      <c r="CB62" s="192"/>
      <c r="CC62" s="192"/>
      <c r="CD62" s="192"/>
      <c r="CE62" s="192"/>
      <c r="CF62" s="192"/>
      <c r="CG62" s="192"/>
      <c r="CH62" s="192"/>
      <c r="CI62" s="192"/>
      <c r="CJ62" s="192"/>
      <c r="CK62" s="192"/>
      <c r="CL62" s="192"/>
      <c r="CM62" s="192"/>
      <c r="CN62" s="192"/>
      <c r="CO62" s="192"/>
      <c r="CP62" s="192"/>
      <c r="CQ62" s="192"/>
      <c r="CR62" s="192"/>
      <c r="CS62" s="192"/>
      <c r="CT62" s="192"/>
      <c r="CU62" s="192"/>
      <c r="CV62" s="192"/>
      <c r="CW62" s="192"/>
      <c r="CX62" s="192"/>
      <c r="CY62" s="192"/>
      <c r="CZ62" s="192"/>
      <c r="DA62" s="192"/>
      <c r="DB62" s="192"/>
      <c r="DC62" s="192"/>
      <c r="DD62" s="192"/>
      <c r="DE62" s="192"/>
      <c r="DF62" s="192"/>
      <c r="DG62" s="192"/>
      <c r="DH62" s="192"/>
      <c r="DI62" s="192"/>
      <c r="DJ62" s="192"/>
      <c r="DK62" s="192"/>
      <c r="DL62" s="192"/>
      <c r="DM62" s="192"/>
      <c r="DN62" s="192"/>
      <c r="DO62" s="192"/>
      <c r="DP62" s="192"/>
      <c r="DQ62" s="192"/>
      <c r="DR62" s="192"/>
      <c r="DS62" s="192"/>
    </row>
    <row r="63" spans="1:123" x14ac:dyDescent="0.3">
      <c r="A63" s="153" t="s">
        <v>193</v>
      </c>
      <c r="B63" s="193" t="s">
        <v>194</v>
      </c>
      <c r="C63" s="154" t="s">
        <v>337</v>
      </c>
      <c r="D63" s="154" t="s">
        <v>337</v>
      </c>
      <c r="E63" s="154">
        <v>210716</v>
      </c>
      <c r="F63" s="154">
        <v>240625</v>
      </c>
      <c r="G63" s="154">
        <v>370306</v>
      </c>
      <c r="H63" s="154">
        <v>136</v>
      </c>
      <c r="I63" s="154">
        <v>172</v>
      </c>
      <c r="J63" s="154">
        <v>249</v>
      </c>
      <c r="K63" s="154">
        <v>354</v>
      </c>
      <c r="L63" s="155" t="s">
        <v>574</v>
      </c>
      <c r="M63" s="191"/>
      <c r="N63" s="191" t="s">
        <v>345</v>
      </c>
      <c r="O63" s="191"/>
      <c r="P63" s="191"/>
      <c r="Q63" s="191"/>
      <c r="R63" s="191"/>
      <c r="S63" s="191"/>
      <c r="T63" s="191"/>
      <c r="U63" s="191"/>
      <c r="V63" s="191"/>
      <c r="W63" s="191"/>
      <c r="X63" s="191"/>
      <c r="Y63" s="191"/>
    </row>
    <row r="64" spans="1:123" x14ac:dyDescent="0.3">
      <c r="A64" s="153" t="s">
        <v>195</v>
      </c>
      <c r="B64" s="193" t="s">
        <v>196</v>
      </c>
      <c r="C64" s="154" t="s">
        <v>337</v>
      </c>
      <c r="D64" s="154" t="s">
        <v>337</v>
      </c>
      <c r="E64" s="154">
        <v>214900</v>
      </c>
      <c r="F64" s="154">
        <v>368118</v>
      </c>
      <c r="G64" s="154">
        <v>406886</v>
      </c>
      <c r="H64" s="154">
        <v>112</v>
      </c>
      <c r="I64" s="154">
        <v>150</v>
      </c>
      <c r="J64" s="154">
        <v>184</v>
      </c>
      <c r="K64" s="154">
        <v>438</v>
      </c>
      <c r="L64" s="155" t="s">
        <v>574</v>
      </c>
      <c r="M64" s="191"/>
      <c r="N64" s="191" t="s">
        <v>345</v>
      </c>
      <c r="O64" s="191"/>
      <c r="P64" s="191"/>
      <c r="Q64" s="191"/>
      <c r="R64" s="191"/>
      <c r="S64" s="191"/>
      <c r="T64" s="191"/>
      <c r="U64" s="191"/>
      <c r="V64" s="191"/>
      <c r="W64" s="191"/>
      <c r="X64" s="191"/>
      <c r="Y64" s="191"/>
      <c r="Z64" s="192"/>
      <c r="AA64" s="192"/>
      <c r="AB64" s="192"/>
      <c r="AC64" s="192"/>
      <c r="AD64" s="192"/>
      <c r="AE64" s="192"/>
      <c r="AF64" s="192"/>
      <c r="AG64" s="192"/>
      <c r="AH64" s="192"/>
      <c r="AI64" s="192"/>
      <c r="AJ64" s="192"/>
      <c r="AK64" s="192"/>
      <c r="AL64" s="192"/>
      <c r="AM64" s="192"/>
      <c r="AN64" s="192"/>
      <c r="AO64" s="192"/>
      <c r="AP64" s="192"/>
      <c r="AQ64" s="192"/>
      <c r="AR64" s="192"/>
      <c r="AS64" s="192"/>
      <c r="AT64" s="192"/>
      <c r="AU64" s="192"/>
      <c r="AV64" s="192"/>
      <c r="AW64" s="192"/>
      <c r="AX64" s="192"/>
      <c r="AY64" s="192"/>
      <c r="AZ64" s="192"/>
      <c r="BA64" s="192"/>
      <c r="BB64" s="192"/>
      <c r="BC64" s="192"/>
      <c r="BD64" s="192"/>
      <c r="BE64" s="192"/>
      <c r="BF64" s="192"/>
      <c r="BG64" s="192"/>
      <c r="BH64" s="192"/>
      <c r="BI64" s="192"/>
      <c r="BJ64" s="192"/>
      <c r="BK64" s="192"/>
      <c r="BL64" s="192"/>
      <c r="BM64" s="192"/>
      <c r="BN64" s="192"/>
      <c r="BO64" s="192"/>
      <c r="BP64" s="192"/>
      <c r="BQ64" s="192"/>
      <c r="BR64" s="192"/>
      <c r="BS64" s="192"/>
      <c r="BT64" s="192"/>
      <c r="BU64" s="192"/>
      <c r="BV64" s="192"/>
      <c r="BW64" s="192"/>
      <c r="BX64" s="192"/>
      <c r="BY64" s="192"/>
      <c r="BZ64" s="192"/>
      <c r="CA64" s="192"/>
      <c r="CB64" s="192"/>
      <c r="CC64" s="192"/>
      <c r="CD64" s="192"/>
      <c r="CE64" s="192"/>
      <c r="CF64" s="192"/>
      <c r="CG64" s="192"/>
      <c r="CH64" s="192"/>
      <c r="CI64" s="192"/>
      <c r="CJ64" s="192"/>
      <c r="CK64" s="192"/>
      <c r="CL64" s="192"/>
      <c r="CM64" s="192"/>
      <c r="CN64" s="192"/>
      <c r="CO64" s="192"/>
      <c r="CP64" s="192"/>
      <c r="CQ64" s="192"/>
      <c r="CR64" s="192"/>
      <c r="CS64" s="192"/>
      <c r="CT64" s="192"/>
      <c r="CU64" s="192"/>
      <c r="CV64" s="192"/>
      <c r="CW64" s="192"/>
      <c r="CX64" s="192"/>
      <c r="CY64" s="192"/>
      <c r="CZ64" s="192"/>
      <c r="DA64" s="192"/>
      <c r="DB64" s="192"/>
      <c r="DC64" s="192"/>
      <c r="DD64" s="192"/>
      <c r="DE64" s="192"/>
      <c r="DF64" s="192"/>
      <c r="DG64" s="192"/>
      <c r="DH64" s="192"/>
      <c r="DI64" s="192"/>
      <c r="DJ64" s="192"/>
      <c r="DK64" s="192"/>
      <c r="DL64" s="192"/>
      <c r="DM64" s="192"/>
      <c r="DN64" s="192"/>
      <c r="DO64" s="192"/>
      <c r="DP64" s="192"/>
      <c r="DQ64" s="192"/>
      <c r="DR64" s="192"/>
      <c r="DS64" s="192"/>
    </row>
    <row r="65" spans="1:123" x14ac:dyDescent="0.3">
      <c r="A65" s="153" t="s">
        <v>197</v>
      </c>
      <c r="B65" s="153" t="s">
        <v>198</v>
      </c>
      <c r="C65" s="154" t="s">
        <v>337</v>
      </c>
      <c r="D65" s="154" t="s">
        <v>337</v>
      </c>
      <c r="E65" s="154">
        <v>310188</v>
      </c>
      <c r="F65" s="154">
        <v>393116</v>
      </c>
      <c r="G65" s="154">
        <v>454167</v>
      </c>
      <c r="H65" s="154">
        <v>150</v>
      </c>
      <c r="I65" s="154">
        <v>184</v>
      </c>
      <c r="J65" s="154">
        <v>231</v>
      </c>
      <c r="K65" s="154" t="s">
        <v>337</v>
      </c>
      <c r="L65" s="155" t="s">
        <v>573</v>
      </c>
      <c r="M65" s="191"/>
      <c r="N65" s="191" t="s">
        <v>345</v>
      </c>
      <c r="O65" s="191"/>
      <c r="P65" s="191"/>
      <c r="Q65" s="191"/>
      <c r="R65" s="191"/>
      <c r="S65" s="191"/>
      <c r="T65" s="191"/>
      <c r="U65" s="191"/>
      <c r="V65" s="191"/>
      <c r="W65" s="191"/>
      <c r="X65" s="191"/>
      <c r="Y65" s="191"/>
    </row>
    <row r="66" spans="1:123" x14ac:dyDescent="0.3">
      <c r="A66" s="153" t="s">
        <v>199</v>
      </c>
      <c r="B66" s="193" t="s">
        <v>200</v>
      </c>
      <c r="C66" s="154" t="s">
        <v>337</v>
      </c>
      <c r="D66" s="154" t="s">
        <v>337</v>
      </c>
      <c r="E66" s="154">
        <v>231455</v>
      </c>
      <c r="F66" s="154">
        <v>441625</v>
      </c>
      <c r="G66" s="154">
        <v>545071</v>
      </c>
      <c r="H66" s="154" t="s">
        <v>337</v>
      </c>
      <c r="I66" s="154">
        <v>190</v>
      </c>
      <c r="J66" s="154">
        <v>276</v>
      </c>
      <c r="K66" s="154">
        <v>369</v>
      </c>
      <c r="L66" s="155" t="s">
        <v>573</v>
      </c>
      <c r="N66" s="191" t="s">
        <v>606</v>
      </c>
      <c r="O66" s="191"/>
      <c r="P66" s="191"/>
      <c r="Q66" s="191"/>
      <c r="R66" s="191"/>
      <c r="S66" s="191"/>
      <c r="T66" s="191"/>
      <c r="U66" s="191"/>
      <c r="V66" s="191"/>
      <c r="W66" s="191"/>
      <c r="X66" s="191"/>
      <c r="Y66" s="191"/>
    </row>
    <row r="67" spans="1:123" x14ac:dyDescent="0.3">
      <c r="A67" s="153" t="s">
        <v>201</v>
      </c>
      <c r="B67" s="193" t="s">
        <v>202</v>
      </c>
      <c r="C67" s="154" t="s">
        <v>337</v>
      </c>
      <c r="D67" s="154" t="s">
        <v>337</v>
      </c>
      <c r="E67" s="154">
        <v>282500</v>
      </c>
      <c r="F67" s="154">
        <v>288070</v>
      </c>
      <c r="G67" s="154">
        <v>602895</v>
      </c>
      <c r="H67" s="154" t="s">
        <v>337</v>
      </c>
      <c r="I67" s="154">
        <v>298</v>
      </c>
      <c r="J67" s="154">
        <v>251</v>
      </c>
      <c r="K67" s="154" t="s">
        <v>337</v>
      </c>
      <c r="L67" s="155" t="s">
        <v>573</v>
      </c>
      <c r="N67" s="191" t="s">
        <v>606</v>
      </c>
      <c r="O67" s="191"/>
      <c r="P67" s="191"/>
      <c r="Q67" s="191"/>
      <c r="R67" s="191"/>
      <c r="S67" s="191"/>
      <c r="T67" s="191"/>
      <c r="U67" s="191"/>
      <c r="V67" s="191"/>
      <c r="W67" s="191"/>
      <c r="X67" s="191"/>
      <c r="Y67" s="191"/>
    </row>
    <row r="68" spans="1:123" x14ac:dyDescent="0.3">
      <c r="A68" s="153" t="s">
        <v>203</v>
      </c>
      <c r="B68" s="193" t="s">
        <v>204</v>
      </c>
      <c r="C68" s="154" t="s">
        <v>337</v>
      </c>
      <c r="D68" s="154" t="s">
        <v>337</v>
      </c>
      <c r="E68" s="154">
        <v>221125</v>
      </c>
      <c r="F68" s="154">
        <v>329583</v>
      </c>
      <c r="G68" s="154">
        <v>373667</v>
      </c>
      <c r="H68" s="154" t="s">
        <v>337</v>
      </c>
      <c r="I68" s="154">
        <v>196</v>
      </c>
      <c r="J68" s="154">
        <v>263</v>
      </c>
      <c r="K68" s="154">
        <v>329</v>
      </c>
      <c r="L68" s="155" t="s">
        <v>574</v>
      </c>
      <c r="N68" s="191" t="s">
        <v>606</v>
      </c>
      <c r="O68" s="191"/>
      <c r="P68" s="191"/>
      <c r="Q68" s="191"/>
      <c r="R68" s="191"/>
      <c r="S68" s="191"/>
      <c r="T68" s="191"/>
      <c r="U68" s="191"/>
      <c r="V68" s="191"/>
      <c r="W68" s="191"/>
      <c r="X68" s="191"/>
      <c r="Y68" s="191"/>
      <c r="Z68" s="192"/>
      <c r="AA68" s="192"/>
      <c r="AB68" s="192"/>
      <c r="AC68" s="192"/>
      <c r="AD68" s="192"/>
      <c r="AE68" s="192"/>
      <c r="AF68" s="192"/>
      <c r="AG68" s="192"/>
      <c r="AH68" s="192"/>
      <c r="AI68" s="192"/>
      <c r="AJ68" s="192"/>
      <c r="AK68" s="192"/>
      <c r="AL68" s="192"/>
      <c r="AM68" s="192"/>
      <c r="AN68" s="192"/>
      <c r="AO68" s="192"/>
      <c r="AP68" s="192"/>
      <c r="AQ68" s="192"/>
      <c r="AR68" s="192"/>
      <c r="AS68" s="192"/>
      <c r="AT68" s="192"/>
      <c r="AU68" s="192"/>
      <c r="AV68" s="192"/>
      <c r="AW68" s="192"/>
      <c r="AX68" s="192"/>
      <c r="AY68" s="192"/>
      <c r="AZ68" s="192"/>
      <c r="BA68" s="192"/>
      <c r="BB68" s="192"/>
      <c r="BC68" s="192"/>
      <c r="BD68" s="192"/>
      <c r="BE68" s="192"/>
      <c r="BF68" s="192"/>
      <c r="BG68" s="192"/>
      <c r="BH68" s="192"/>
      <c r="BI68" s="192"/>
      <c r="BJ68" s="192"/>
      <c r="BK68" s="192"/>
      <c r="BL68" s="192"/>
      <c r="BM68" s="192"/>
      <c r="BN68" s="192"/>
      <c r="BO68" s="192"/>
      <c r="BP68" s="192"/>
      <c r="BQ68" s="192"/>
      <c r="BR68" s="192"/>
      <c r="BS68" s="192"/>
      <c r="BT68" s="192"/>
      <c r="BU68" s="192"/>
      <c r="BV68" s="192"/>
      <c r="BW68" s="192"/>
      <c r="BX68" s="192"/>
      <c r="BY68" s="192"/>
      <c r="BZ68" s="192"/>
      <c r="CA68" s="192"/>
      <c r="CB68" s="192"/>
      <c r="CC68" s="192"/>
      <c r="CD68" s="192"/>
      <c r="CE68" s="192"/>
      <c r="CF68" s="192"/>
      <c r="CG68" s="192"/>
      <c r="CH68" s="192"/>
      <c r="CI68" s="192"/>
      <c r="CJ68" s="192"/>
      <c r="CK68" s="192"/>
      <c r="CL68" s="192"/>
      <c r="CM68" s="192"/>
      <c r="CN68" s="192"/>
      <c r="CO68" s="192"/>
      <c r="CP68" s="192"/>
      <c r="CQ68" s="192"/>
      <c r="CR68" s="192"/>
      <c r="CS68" s="192"/>
      <c r="CT68" s="192"/>
      <c r="CU68" s="192"/>
      <c r="CV68" s="192"/>
      <c r="CW68" s="192"/>
      <c r="CX68" s="192"/>
      <c r="CY68" s="192"/>
      <c r="CZ68" s="192"/>
      <c r="DA68" s="192"/>
      <c r="DB68" s="192"/>
      <c r="DC68" s="192"/>
      <c r="DD68" s="192"/>
      <c r="DE68" s="192"/>
      <c r="DF68" s="192"/>
      <c r="DG68" s="192"/>
      <c r="DH68" s="192"/>
      <c r="DI68" s="192"/>
      <c r="DJ68" s="192"/>
      <c r="DK68" s="192"/>
      <c r="DL68" s="192"/>
      <c r="DM68" s="192"/>
      <c r="DN68" s="192"/>
      <c r="DO68" s="192"/>
      <c r="DP68" s="192"/>
      <c r="DQ68" s="192"/>
      <c r="DR68" s="192"/>
      <c r="DS68" s="192"/>
    </row>
    <row r="69" spans="1:123" x14ac:dyDescent="0.3">
      <c r="A69" s="153" t="s">
        <v>205</v>
      </c>
      <c r="B69" s="153" t="s">
        <v>206</v>
      </c>
      <c r="C69" s="154" t="s">
        <v>337</v>
      </c>
      <c r="D69" s="154" t="s">
        <v>337</v>
      </c>
      <c r="E69" s="154">
        <v>243350</v>
      </c>
      <c r="F69" s="154">
        <v>357222</v>
      </c>
      <c r="G69" s="154">
        <v>316333</v>
      </c>
      <c r="H69" s="154">
        <v>138</v>
      </c>
      <c r="I69" s="154">
        <v>204</v>
      </c>
      <c r="J69" s="154">
        <v>271</v>
      </c>
      <c r="K69" s="154" t="s">
        <v>337</v>
      </c>
      <c r="L69" s="155" t="s">
        <v>574</v>
      </c>
      <c r="N69" s="191" t="s">
        <v>606</v>
      </c>
      <c r="O69" s="191"/>
      <c r="P69" s="191"/>
      <c r="Q69" s="191"/>
      <c r="R69" s="191"/>
      <c r="S69" s="191"/>
      <c r="T69" s="191"/>
      <c r="U69" s="191"/>
      <c r="V69" s="191"/>
      <c r="W69" s="191"/>
      <c r="X69" s="191"/>
      <c r="Y69" s="191"/>
    </row>
    <row r="70" spans="1:123" x14ac:dyDescent="0.3">
      <c r="A70" s="153" t="s">
        <v>207</v>
      </c>
      <c r="B70" s="193" t="s">
        <v>208</v>
      </c>
      <c r="C70" s="154" t="s">
        <v>337</v>
      </c>
      <c r="D70" s="154" t="s">
        <v>337</v>
      </c>
      <c r="E70" s="154">
        <v>243350</v>
      </c>
      <c r="F70" s="154">
        <v>357222</v>
      </c>
      <c r="G70" s="154">
        <v>316333</v>
      </c>
      <c r="H70" s="154">
        <v>138</v>
      </c>
      <c r="I70" s="154">
        <v>204</v>
      </c>
      <c r="J70" s="154">
        <v>271</v>
      </c>
      <c r="K70" s="154" t="s">
        <v>337</v>
      </c>
      <c r="L70" s="155" t="s">
        <v>574</v>
      </c>
      <c r="N70" s="191" t="s">
        <v>606</v>
      </c>
      <c r="O70" s="191"/>
      <c r="P70" s="191"/>
      <c r="Q70" s="191"/>
      <c r="R70" s="191"/>
      <c r="S70" s="191"/>
      <c r="T70" s="191"/>
      <c r="U70" s="191"/>
      <c r="V70" s="191"/>
      <c r="W70" s="191"/>
      <c r="X70" s="191"/>
      <c r="Y70" s="191"/>
      <c r="Z70" s="192"/>
      <c r="AA70" s="192"/>
      <c r="AB70" s="192"/>
      <c r="AC70" s="192"/>
      <c r="AD70" s="192"/>
      <c r="AE70" s="192"/>
      <c r="AF70" s="192"/>
      <c r="AG70" s="192"/>
      <c r="AH70" s="192"/>
      <c r="AI70" s="192"/>
      <c r="AJ70" s="192"/>
      <c r="AK70" s="192"/>
      <c r="AL70" s="192"/>
      <c r="AM70" s="192"/>
      <c r="AN70" s="192"/>
      <c r="AO70" s="192"/>
      <c r="AP70" s="192"/>
      <c r="AQ70" s="192"/>
      <c r="AR70" s="192"/>
      <c r="AS70" s="192"/>
      <c r="AT70" s="192"/>
      <c r="AU70" s="192"/>
      <c r="AV70" s="192"/>
      <c r="AW70" s="192"/>
      <c r="AX70" s="192"/>
      <c r="AY70" s="192"/>
      <c r="AZ70" s="192"/>
      <c r="BA70" s="192"/>
      <c r="BB70" s="192"/>
      <c r="BC70" s="192"/>
      <c r="BD70" s="192"/>
      <c r="BE70" s="192"/>
      <c r="BF70" s="192"/>
      <c r="BG70" s="192"/>
      <c r="BH70" s="192"/>
      <c r="BI70" s="192"/>
      <c r="BJ70" s="192"/>
      <c r="BK70" s="192"/>
      <c r="BL70" s="192"/>
      <c r="BM70" s="192"/>
      <c r="BN70" s="192"/>
      <c r="BO70" s="192"/>
      <c r="BP70" s="192"/>
      <c r="BQ70" s="192"/>
      <c r="BR70" s="192"/>
      <c r="BS70" s="192"/>
      <c r="BT70" s="192"/>
      <c r="BU70" s="192"/>
      <c r="BV70" s="192"/>
      <c r="BW70" s="192"/>
      <c r="BX70" s="192"/>
      <c r="BY70" s="192"/>
      <c r="BZ70" s="192"/>
      <c r="CA70" s="192"/>
      <c r="CB70" s="192"/>
      <c r="CC70" s="192"/>
      <c r="CD70" s="192"/>
      <c r="CE70" s="192"/>
      <c r="CF70" s="192"/>
      <c r="CG70" s="192"/>
      <c r="CH70" s="192"/>
      <c r="CI70" s="192"/>
      <c r="CJ70" s="192"/>
      <c r="CK70" s="192"/>
      <c r="CL70" s="192"/>
      <c r="CM70" s="192"/>
      <c r="CN70" s="192"/>
      <c r="CO70" s="192"/>
      <c r="CP70" s="192"/>
      <c r="CQ70" s="192"/>
      <c r="CR70" s="192"/>
      <c r="CS70" s="192"/>
      <c r="CT70" s="192"/>
      <c r="CU70" s="192"/>
      <c r="CV70" s="192"/>
      <c r="CW70" s="192"/>
      <c r="CX70" s="192"/>
      <c r="CY70" s="192"/>
      <c r="CZ70" s="192"/>
      <c r="DA70" s="192"/>
      <c r="DB70" s="192"/>
      <c r="DC70" s="192"/>
      <c r="DD70" s="192"/>
      <c r="DE70" s="192"/>
      <c r="DF70" s="192"/>
      <c r="DG70" s="192"/>
      <c r="DH70" s="192"/>
      <c r="DI70" s="192"/>
      <c r="DJ70" s="192"/>
      <c r="DK70" s="192"/>
      <c r="DL70" s="192"/>
      <c r="DM70" s="192"/>
      <c r="DN70" s="192"/>
      <c r="DO70" s="192"/>
      <c r="DP70" s="192"/>
      <c r="DQ70" s="192"/>
      <c r="DR70" s="192"/>
      <c r="DS70" s="192"/>
    </row>
    <row r="71" spans="1:123" x14ac:dyDescent="0.3">
      <c r="A71" s="153" t="s">
        <v>209</v>
      </c>
      <c r="B71" s="193" t="s">
        <v>210</v>
      </c>
      <c r="C71" s="154" t="s">
        <v>337</v>
      </c>
      <c r="D71" s="154" t="s">
        <v>337</v>
      </c>
      <c r="E71" s="154">
        <v>231319</v>
      </c>
      <c r="F71" s="154">
        <v>274883</v>
      </c>
      <c r="G71" s="154">
        <v>451250</v>
      </c>
      <c r="H71" s="154" t="s">
        <v>337</v>
      </c>
      <c r="I71" s="154" t="s">
        <v>337</v>
      </c>
      <c r="J71" s="154">
        <v>207</v>
      </c>
      <c r="K71" s="154" t="s">
        <v>337</v>
      </c>
      <c r="L71" s="155" t="s">
        <v>574</v>
      </c>
      <c r="N71" s="191" t="s">
        <v>606</v>
      </c>
      <c r="O71" s="191"/>
      <c r="P71" s="191"/>
      <c r="Q71" s="191"/>
      <c r="R71" s="191"/>
      <c r="S71" s="191"/>
      <c r="T71" s="191"/>
      <c r="U71" s="191"/>
      <c r="V71" s="191"/>
      <c r="W71" s="191"/>
      <c r="X71" s="191"/>
      <c r="Y71" s="191"/>
      <c r="Z71" s="192"/>
      <c r="AA71" s="192"/>
      <c r="AB71" s="192"/>
      <c r="AC71" s="192"/>
      <c r="AD71" s="192"/>
      <c r="AE71" s="192"/>
      <c r="AF71" s="192"/>
      <c r="AG71" s="192"/>
      <c r="AH71" s="192"/>
      <c r="AI71" s="192"/>
      <c r="AJ71" s="192"/>
      <c r="AK71" s="192"/>
      <c r="AL71" s="192"/>
      <c r="AM71" s="192"/>
      <c r="AN71" s="192"/>
      <c r="AO71" s="192"/>
      <c r="AP71" s="192"/>
      <c r="AQ71" s="192"/>
      <c r="AR71" s="192"/>
      <c r="AS71" s="192"/>
      <c r="AT71" s="192"/>
      <c r="AU71" s="192"/>
      <c r="AV71" s="192"/>
      <c r="AW71" s="192"/>
      <c r="AX71" s="192"/>
      <c r="AY71" s="192"/>
      <c r="AZ71" s="192"/>
      <c r="BA71" s="192"/>
      <c r="BB71" s="192"/>
      <c r="BC71" s="192"/>
      <c r="BD71" s="192"/>
      <c r="BE71" s="192"/>
      <c r="BF71" s="192"/>
      <c r="BG71" s="192"/>
      <c r="BH71" s="192"/>
      <c r="BI71" s="192"/>
      <c r="BJ71" s="192"/>
      <c r="BK71" s="192"/>
      <c r="BL71" s="192"/>
      <c r="BM71" s="192"/>
      <c r="BN71" s="192"/>
      <c r="BO71" s="192"/>
      <c r="BP71" s="192"/>
      <c r="BQ71" s="192"/>
      <c r="BR71" s="192"/>
      <c r="BS71" s="192"/>
      <c r="BT71" s="192"/>
      <c r="BU71" s="192"/>
      <c r="BV71" s="192"/>
      <c r="BW71" s="192"/>
      <c r="BX71" s="192"/>
      <c r="BY71" s="192"/>
      <c r="BZ71" s="192"/>
      <c r="CA71" s="192"/>
      <c r="CB71" s="192"/>
      <c r="CC71" s="192"/>
      <c r="CD71" s="192"/>
      <c r="CE71" s="192"/>
      <c r="CF71" s="192"/>
      <c r="CG71" s="192"/>
      <c r="CH71" s="192"/>
      <c r="CI71" s="192"/>
      <c r="CJ71" s="192"/>
      <c r="CK71" s="192"/>
      <c r="CL71" s="192"/>
      <c r="CM71" s="192"/>
      <c r="CN71" s="192"/>
      <c r="CO71" s="192"/>
      <c r="CP71" s="192"/>
      <c r="CQ71" s="192"/>
      <c r="CR71" s="192"/>
      <c r="CS71" s="192"/>
      <c r="CT71" s="192"/>
      <c r="CU71" s="192"/>
      <c r="CV71" s="192"/>
      <c r="CW71" s="192"/>
      <c r="CX71" s="192"/>
      <c r="CY71" s="192"/>
      <c r="CZ71" s="192"/>
      <c r="DA71" s="192"/>
      <c r="DB71" s="192"/>
      <c r="DC71" s="192"/>
      <c r="DD71" s="192"/>
      <c r="DE71" s="192"/>
      <c r="DF71" s="192"/>
      <c r="DG71" s="192"/>
      <c r="DH71" s="192"/>
      <c r="DI71" s="192"/>
      <c r="DJ71" s="192"/>
      <c r="DK71" s="192"/>
      <c r="DL71" s="192"/>
      <c r="DM71" s="192"/>
      <c r="DN71" s="192"/>
      <c r="DO71" s="192"/>
      <c r="DP71" s="192"/>
      <c r="DQ71" s="192"/>
      <c r="DR71" s="192"/>
      <c r="DS71" s="192"/>
    </row>
    <row r="72" spans="1:123" x14ac:dyDescent="0.3">
      <c r="A72" s="153" t="s">
        <v>211</v>
      </c>
      <c r="B72" s="193" t="s">
        <v>212</v>
      </c>
      <c r="C72" s="154" t="s">
        <v>337</v>
      </c>
      <c r="D72" s="154" t="s">
        <v>337</v>
      </c>
      <c r="E72" s="154">
        <v>362500</v>
      </c>
      <c r="F72" s="154">
        <v>333333</v>
      </c>
      <c r="G72" s="154">
        <v>525000</v>
      </c>
      <c r="H72" s="154">
        <v>161</v>
      </c>
      <c r="I72" s="154">
        <v>170</v>
      </c>
      <c r="J72" s="154">
        <v>207</v>
      </c>
      <c r="K72" s="154">
        <v>306</v>
      </c>
      <c r="L72" s="155" t="s">
        <v>573</v>
      </c>
      <c r="M72" s="191"/>
      <c r="N72" s="191" t="s">
        <v>197</v>
      </c>
      <c r="O72" s="191"/>
      <c r="P72" s="191"/>
      <c r="Q72" s="191"/>
      <c r="R72" s="191"/>
      <c r="S72" s="191"/>
      <c r="T72" s="191"/>
      <c r="U72" s="191"/>
      <c r="V72" s="191"/>
      <c r="W72" s="191"/>
      <c r="X72" s="191"/>
      <c r="Y72" s="191"/>
      <c r="Z72" s="192"/>
      <c r="AA72" s="192"/>
      <c r="AB72" s="192"/>
      <c r="AC72" s="192"/>
      <c r="AD72" s="192"/>
      <c r="AE72" s="192"/>
      <c r="AF72" s="192"/>
      <c r="AG72" s="192"/>
      <c r="AH72" s="192"/>
      <c r="AI72" s="192"/>
      <c r="AJ72" s="192"/>
      <c r="AK72" s="192"/>
      <c r="AL72" s="192"/>
      <c r="AM72" s="192"/>
      <c r="AN72" s="192"/>
      <c r="AO72" s="192"/>
      <c r="AP72" s="192"/>
      <c r="AQ72" s="192"/>
      <c r="AR72" s="192"/>
      <c r="AS72" s="192"/>
      <c r="AT72" s="192"/>
      <c r="AU72" s="192"/>
      <c r="AV72" s="192"/>
      <c r="AW72" s="192"/>
      <c r="AX72" s="192"/>
      <c r="AY72" s="192"/>
      <c r="AZ72" s="192"/>
      <c r="BA72" s="192"/>
      <c r="BB72" s="192"/>
      <c r="BC72" s="192"/>
      <c r="BD72" s="192"/>
      <c r="BE72" s="192"/>
      <c r="BF72" s="192"/>
      <c r="BG72" s="192"/>
      <c r="BH72" s="192"/>
      <c r="BI72" s="192"/>
      <c r="BJ72" s="192"/>
      <c r="BK72" s="192"/>
      <c r="BL72" s="192"/>
      <c r="BM72" s="192"/>
      <c r="BN72" s="192"/>
      <c r="BO72" s="192"/>
      <c r="BP72" s="192"/>
      <c r="BQ72" s="192"/>
      <c r="BR72" s="192"/>
      <c r="BS72" s="192"/>
      <c r="BT72" s="192"/>
      <c r="BU72" s="192"/>
      <c r="BV72" s="192"/>
      <c r="BW72" s="192"/>
      <c r="BX72" s="192"/>
      <c r="BY72" s="192"/>
      <c r="BZ72" s="192"/>
      <c r="CA72" s="192"/>
      <c r="CB72" s="192"/>
      <c r="CC72" s="192"/>
      <c r="CD72" s="192"/>
      <c r="CE72" s="192"/>
      <c r="CF72" s="192"/>
      <c r="CG72" s="192"/>
      <c r="CH72" s="192"/>
      <c r="CI72" s="192"/>
      <c r="CJ72" s="192"/>
      <c r="CK72" s="192"/>
      <c r="CL72" s="192"/>
      <c r="CM72" s="192"/>
      <c r="CN72" s="192"/>
      <c r="CO72" s="192"/>
      <c r="CP72" s="192"/>
      <c r="CQ72" s="192"/>
      <c r="CR72" s="192"/>
      <c r="CS72" s="192"/>
      <c r="CT72" s="192"/>
      <c r="CU72" s="192"/>
      <c r="CV72" s="192"/>
      <c r="CW72" s="192"/>
      <c r="CX72" s="192"/>
      <c r="CY72" s="192"/>
      <c r="CZ72" s="192"/>
      <c r="DA72" s="192"/>
      <c r="DB72" s="192"/>
      <c r="DC72" s="192"/>
      <c r="DD72" s="192"/>
      <c r="DE72" s="192"/>
      <c r="DF72" s="192"/>
      <c r="DG72" s="192"/>
      <c r="DH72" s="192"/>
      <c r="DI72" s="192"/>
      <c r="DJ72" s="192"/>
      <c r="DK72" s="192"/>
      <c r="DL72" s="192"/>
      <c r="DM72" s="192"/>
      <c r="DN72" s="192"/>
      <c r="DO72" s="192"/>
      <c r="DP72" s="192"/>
      <c r="DQ72" s="192"/>
      <c r="DR72" s="192"/>
      <c r="DS72" s="192"/>
    </row>
    <row r="73" spans="1:123" x14ac:dyDescent="0.3">
      <c r="A73" s="153" t="s">
        <v>213</v>
      </c>
      <c r="B73" s="193" t="s">
        <v>214</v>
      </c>
      <c r="C73" s="154" t="s">
        <v>337</v>
      </c>
      <c r="D73" s="154" t="s">
        <v>337</v>
      </c>
      <c r="E73" s="154">
        <v>281750</v>
      </c>
      <c r="F73" s="154">
        <v>516292</v>
      </c>
      <c r="G73" s="154">
        <v>557000</v>
      </c>
      <c r="H73" s="154">
        <v>136</v>
      </c>
      <c r="I73" s="154">
        <v>196</v>
      </c>
      <c r="J73" s="154">
        <v>196</v>
      </c>
      <c r="K73" s="154">
        <v>351</v>
      </c>
      <c r="L73" s="155" t="s">
        <v>605</v>
      </c>
      <c r="M73" s="191"/>
      <c r="N73" s="191" t="s">
        <v>197</v>
      </c>
      <c r="O73" s="191"/>
      <c r="P73" s="191"/>
      <c r="Q73" s="191"/>
      <c r="R73" s="191"/>
      <c r="S73" s="191"/>
      <c r="T73" s="191"/>
      <c r="U73" s="191"/>
      <c r="V73" s="191"/>
      <c r="W73" s="191"/>
      <c r="X73" s="191"/>
      <c r="Y73" s="191"/>
    </row>
    <row r="74" spans="1:123" x14ac:dyDescent="0.3">
      <c r="A74" s="153" t="s">
        <v>215</v>
      </c>
      <c r="B74" s="193" t="s">
        <v>216</v>
      </c>
      <c r="C74" s="154" t="s">
        <v>337</v>
      </c>
      <c r="D74" s="154" t="s">
        <v>337</v>
      </c>
      <c r="E74" s="154">
        <v>214900</v>
      </c>
      <c r="F74" s="154">
        <v>368118</v>
      </c>
      <c r="G74" s="154">
        <v>406886</v>
      </c>
      <c r="H74" s="154">
        <v>112</v>
      </c>
      <c r="I74" s="154">
        <v>150</v>
      </c>
      <c r="J74" s="154">
        <v>184</v>
      </c>
      <c r="K74" s="154">
        <v>438</v>
      </c>
      <c r="L74" s="155" t="s">
        <v>574</v>
      </c>
      <c r="M74" s="191"/>
      <c r="N74" s="191" t="s">
        <v>197</v>
      </c>
      <c r="O74" s="191"/>
      <c r="P74" s="191"/>
      <c r="Q74" s="191"/>
      <c r="R74" s="191"/>
      <c r="S74" s="191"/>
      <c r="T74" s="191"/>
      <c r="U74" s="191"/>
      <c r="V74" s="191"/>
      <c r="W74" s="191"/>
      <c r="X74" s="191"/>
      <c r="Y74" s="191"/>
      <c r="Z74" s="192"/>
      <c r="AA74" s="192"/>
      <c r="AB74" s="192"/>
      <c r="AC74" s="192"/>
      <c r="AD74" s="192"/>
      <c r="AE74" s="192"/>
      <c r="AF74" s="192"/>
      <c r="AG74" s="192"/>
      <c r="AH74" s="192"/>
      <c r="AI74" s="192"/>
      <c r="AJ74" s="192"/>
      <c r="AK74" s="192"/>
      <c r="AL74" s="192"/>
      <c r="AM74" s="192"/>
      <c r="AN74" s="192"/>
      <c r="AO74" s="192"/>
      <c r="AP74" s="192"/>
      <c r="AQ74" s="192"/>
      <c r="AR74" s="192"/>
      <c r="AS74" s="192"/>
      <c r="AT74" s="192"/>
      <c r="AU74" s="192"/>
      <c r="AV74" s="192"/>
      <c r="AW74" s="192"/>
      <c r="AX74" s="192"/>
      <c r="AY74" s="192"/>
      <c r="AZ74" s="192"/>
      <c r="BA74" s="192"/>
      <c r="BB74" s="192"/>
      <c r="BC74" s="192"/>
      <c r="BD74" s="192"/>
      <c r="BE74" s="192"/>
      <c r="BF74" s="192"/>
      <c r="BG74" s="192"/>
      <c r="BH74" s="192"/>
      <c r="BI74" s="192"/>
      <c r="BJ74" s="192"/>
      <c r="BK74" s="192"/>
      <c r="BL74" s="192"/>
      <c r="BM74" s="192"/>
      <c r="BN74" s="192"/>
      <c r="BO74" s="192"/>
      <c r="BP74" s="192"/>
      <c r="BQ74" s="192"/>
      <c r="BR74" s="192"/>
      <c r="BS74" s="192"/>
      <c r="BT74" s="192"/>
      <c r="BU74" s="192"/>
      <c r="BV74" s="192"/>
      <c r="BW74" s="192"/>
      <c r="BX74" s="192"/>
      <c r="BY74" s="192"/>
      <c r="BZ74" s="192"/>
      <c r="CA74" s="192"/>
      <c r="CB74" s="192"/>
      <c r="CC74" s="192"/>
      <c r="CD74" s="192"/>
      <c r="CE74" s="192"/>
      <c r="CF74" s="192"/>
      <c r="CG74" s="192"/>
      <c r="CH74" s="192"/>
      <c r="CI74" s="192"/>
      <c r="CJ74" s="192"/>
      <c r="CK74" s="192"/>
      <c r="CL74" s="192"/>
      <c r="CM74" s="192"/>
      <c r="CN74" s="192"/>
      <c r="CO74" s="192"/>
      <c r="CP74" s="192"/>
      <c r="CQ74" s="192"/>
      <c r="CR74" s="192"/>
      <c r="CS74" s="192"/>
      <c r="CT74" s="192"/>
      <c r="CU74" s="192"/>
      <c r="CV74" s="192"/>
      <c r="CW74" s="192"/>
      <c r="CX74" s="192"/>
      <c r="CY74" s="192"/>
      <c r="CZ74" s="192"/>
      <c r="DA74" s="192"/>
      <c r="DB74" s="192"/>
      <c r="DC74" s="192"/>
      <c r="DD74" s="192"/>
      <c r="DE74" s="192"/>
      <c r="DF74" s="192"/>
      <c r="DG74" s="192"/>
      <c r="DH74" s="192"/>
      <c r="DI74" s="192"/>
      <c r="DJ74" s="192"/>
      <c r="DK74" s="192"/>
      <c r="DL74" s="192"/>
      <c r="DM74" s="192"/>
      <c r="DN74" s="192"/>
      <c r="DO74" s="192"/>
      <c r="DP74" s="192"/>
      <c r="DQ74" s="192"/>
      <c r="DR74" s="192"/>
      <c r="DS74" s="192"/>
    </row>
    <row r="75" spans="1:123" x14ac:dyDescent="0.3">
      <c r="A75" s="153" t="s">
        <v>217</v>
      </c>
      <c r="B75" s="193" t="s">
        <v>218</v>
      </c>
      <c r="C75" s="154" t="s">
        <v>337</v>
      </c>
      <c r="D75" s="154" t="s">
        <v>337</v>
      </c>
      <c r="E75" s="154">
        <v>241500</v>
      </c>
      <c r="F75" s="154">
        <v>276250</v>
      </c>
      <c r="G75" s="154">
        <v>495833</v>
      </c>
      <c r="H75" s="154">
        <v>150</v>
      </c>
      <c r="I75" s="154">
        <v>173</v>
      </c>
      <c r="J75" s="154" t="s">
        <v>337</v>
      </c>
      <c r="K75" s="154">
        <v>404</v>
      </c>
      <c r="L75" s="155" t="s">
        <v>632</v>
      </c>
      <c r="M75" s="191"/>
      <c r="N75" s="191" t="s">
        <v>197</v>
      </c>
      <c r="O75" s="191"/>
      <c r="P75" s="191"/>
      <c r="Q75" s="191"/>
      <c r="R75" s="191"/>
      <c r="S75" s="191"/>
      <c r="T75" s="191"/>
      <c r="U75" s="191"/>
      <c r="V75" s="191"/>
      <c r="W75" s="191"/>
      <c r="X75" s="191"/>
      <c r="Y75" s="191"/>
      <c r="Z75" s="192"/>
      <c r="AA75" s="192"/>
      <c r="AB75" s="192"/>
      <c r="AC75" s="192"/>
      <c r="AD75" s="192"/>
      <c r="AE75" s="192"/>
      <c r="AF75" s="192"/>
      <c r="AG75" s="192"/>
      <c r="AH75" s="192"/>
      <c r="AI75" s="192"/>
      <c r="AJ75" s="192"/>
      <c r="AK75" s="192"/>
      <c r="AL75" s="192"/>
      <c r="AM75" s="192"/>
      <c r="AN75" s="192"/>
      <c r="AO75" s="192"/>
      <c r="AP75" s="192"/>
      <c r="AQ75" s="192"/>
      <c r="AR75" s="192"/>
      <c r="AS75" s="192"/>
      <c r="AT75" s="192"/>
      <c r="AU75" s="192"/>
      <c r="AV75" s="192"/>
      <c r="AW75" s="192"/>
      <c r="AX75" s="192"/>
      <c r="AY75" s="192"/>
      <c r="AZ75" s="192"/>
      <c r="BA75" s="192"/>
      <c r="BB75" s="192"/>
      <c r="BC75" s="192"/>
      <c r="BD75" s="192"/>
      <c r="BE75" s="192"/>
      <c r="BF75" s="192"/>
      <c r="BG75" s="192"/>
      <c r="BH75" s="192"/>
      <c r="BI75" s="192"/>
      <c r="BJ75" s="192"/>
      <c r="BK75" s="192"/>
      <c r="BL75" s="192"/>
      <c r="BM75" s="192"/>
      <c r="BN75" s="192"/>
      <c r="BO75" s="192"/>
      <c r="BP75" s="192"/>
      <c r="BQ75" s="192"/>
      <c r="BR75" s="192"/>
      <c r="BS75" s="192"/>
      <c r="BT75" s="192"/>
      <c r="BU75" s="192"/>
      <c r="BV75" s="192"/>
      <c r="BW75" s="192"/>
      <c r="BX75" s="192"/>
      <c r="BY75" s="192"/>
      <c r="BZ75" s="192"/>
      <c r="CA75" s="192"/>
      <c r="CB75" s="192"/>
      <c r="CC75" s="192"/>
      <c r="CD75" s="192"/>
      <c r="CE75" s="192"/>
      <c r="CF75" s="192"/>
      <c r="CG75" s="192"/>
      <c r="CH75" s="192"/>
      <c r="CI75" s="192"/>
      <c r="CJ75" s="192"/>
      <c r="CK75" s="192"/>
      <c r="CL75" s="192"/>
      <c r="CM75" s="192"/>
      <c r="CN75" s="192"/>
      <c r="CO75" s="192"/>
      <c r="CP75" s="192"/>
      <c r="CQ75" s="192"/>
      <c r="CR75" s="192"/>
      <c r="CS75" s="192"/>
      <c r="CT75" s="192"/>
      <c r="CU75" s="192"/>
      <c r="CV75" s="192"/>
      <c r="CW75" s="192"/>
      <c r="CX75" s="192"/>
      <c r="CY75" s="192"/>
      <c r="CZ75" s="192"/>
      <c r="DA75" s="192"/>
      <c r="DB75" s="192"/>
      <c r="DC75" s="192"/>
      <c r="DD75" s="192"/>
      <c r="DE75" s="192"/>
      <c r="DF75" s="192"/>
      <c r="DG75" s="192"/>
      <c r="DH75" s="192"/>
      <c r="DI75" s="192"/>
      <c r="DJ75" s="192"/>
      <c r="DK75" s="192"/>
      <c r="DL75" s="192"/>
      <c r="DM75" s="192"/>
      <c r="DN75" s="192"/>
      <c r="DO75" s="192"/>
      <c r="DP75" s="192"/>
      <c r="DQ75" s="192"/>
      <c r="DR75" s="192"/>
      <c r="DS75" s="192"/>
    </row>
    <row r="76" spans="1:123" x14ac:dyDescent="0.3">
      <c r="A76" s="153" t="s">
        <v>219</v>
      </c>
      <c r="B76" s="193" t="s">
        <v>220</v>
      </c>
      <c r="C76" s="154" t="s">
        <v>337</v>
      </c>
      <c r="D76" s="154" t="s">
        <v>337</v>
      </c>
      <c r="E76" s="154">
        <v>198333</v>
      </c>
      <c r="F76" s="154">
        <v>333600</v>
      </c>
      <c r="G76" s="154">
        <v>447000</v>
      </c>
      <c r="H76" s="154">
        <v>150</v>
      </c>
      <c r="I76" s="154">
        <v>184</v>
      </c>
      <c r="J76" s="154">
        <v>253</v>
      </c>
      <c r="K76" s="154">
        <v>346</v>
      </c>
      <c r="L76" s="155" t="s">
        <v>574</v>
      </c>
      <c r="M76" s="191"/>
      <c r="N76" s="191" t="s">
        <v>197</v>
      </c>
      <c r="O76" s="191"/>
      <c r="P76" s="191"/>
      <c r="Q76" s="191"/>
      <c r="R76" s="191"/>
      <c r="S76" s="191"/>
      <c r="T76" s="191"/>
      <c r="U76" s="191"/>
      <c r="V76" s="191"/>
      <c r="W76" s="191"/>
      <c r="X76" s="191"/>
      <c r="Y76" s="191"/>
      <c r="Z76" s="192"/>
      <c r="AA76" s="192"/>
      <c r="AB76" s="192"/>
      <c r="AC76" s="192"/>
      <c r="AD76" s="192"/>
      <c r="AE76" s="192"/>
      <c r="AF76" s="192"/>
      <c r="AG76" s="192"/>
      <c r="AH76" s="192"/>
      <c r="AI76" s="192"/>
      <c r="AJ76" s="192"/>
      <c r="AK76" s="192"/>
      <c r="AL76" s="192"/>
      <c r="AM76" s="192"/>
      <c r="AN76" s="192"/>
      <c r="AO76" s="192"/>
      <c r="AP76" s="192"/>
      <c r="AQ76" s="192"/>
      <c r="AR76" s="192"/>
      <c r="AS76" s="192"/>
      <c r="AT76" s="192"/>
      <c r="AU76" s="192"/>
      <c r="AV76" s="192"/>
      <c r="AW76" s="192"/>
      <c r="AX76" s="192"/>
      <c r="AY76" s="192"/>
      <c r="AZ76" s="192"/>
      <c r="BA76" s="192"/>
      <c r="BB76" s="192"/>
      <c r="BC76" s="192"/>
      <c r="BD76" s="192"/>
      <c r="BE76" s="192"/>
      <c r="BF76" s="192"/>
      <c r="BG76" s="192"/>
      <c r="BH76" s="192"/>
      <c r="BI76" s="192"/>
      <c r="BJ76" s="192"/>
      <c r="BK76" s="192"/>
      <c r="BL76" s="192"/>
      <c r="BM76" s="192"/>
      <c r="BN76" s="192"/>
      <c r="BO76" s="192"/>
      <c r="BP76" s="192"/>
      <c r="BQ76" s="192"/>
      <c r="BR76" s="192"/>
      <c r="BS76" s="192"/>
      <c r="BT76" s="192"/>
      <c r="BU76" s="192"/>
      <c r="BV76" s="192"/>
      <c r="BW76" s="192"/>
      <c r="BX76" s="192"/>
      <c r="BY76" s="192"/>
      <c r="BZ76" s="192"/>
      <c r="CA76" s="192"/>
      <c r="CB76" s="192"/>
      <c r="CC76" s="192"/>
      <c r="CD76" s="192"/>
      <c r="CE76" s="192"/>
      <c r="CF76" s="192"/>
      <c r="CG76" s="192"/>
      <c r="CH76" s="192"/>
      <c r="CI76" s="192"/>
      <c r="CJ76" s="192"/>
      <c r="CK76" s="192"/>
      <c r="CL76" s="192"/>
      <c r="CM76" s="192"/>
      <c r="CN76" s="192"/>
      <c r="CO76" s="192"/>
      <c r="CP76" s="192"/>
      <c r="CQ76" s="192"/>
      <c r="CR76" s="192"/>
      <c r="CS76" s="192"/>
      <c r="CT76" s="192"/>
      <c r="CU76" s="192"/>
      <c r="CV76" s="192"/>
      <c r="CW76" s="192"/>
      <c r="CX76" s="192"/>
      <c r="CY76" s="192"/>
      <c r="CZ76" s="192"/>
      <c r="DA76" s="192"/>
      <c r="DB76" s="192"/>
      <c r="DC76" s="192"/>
      <c r="DD76" s="192"/>
      <c r="DE76" s="192"/>
      <c r="DF76" s="192"/>
      <c r="DG76" s="192"/>
      <c r="DH76" s="192"/>
      <c r="DI76" s="192"/>
      <c r="DJ76" s="192"/>
      <c r="DK76" s="192"/>
      <c r="DL76" s="192"/>
      <c r="DM76" s="192"/>
      <c r="DN76" s="192"/>
      <c r="DO76" s="192"/>
      <c r="DP76" s="192"/>
      <c r="DQ76" s="192"/>
      <c r="DR76" s="192"/>
      <c r="DS76" s="192"/>
    </row>
    <row r="77" spans="1:123" x14ac:dyDescent="0.3">
      <c r="A77" s="153" t="s">
        <v>221</v>
      </c>
      <c r="B77" s="193" t="s">
        <v>222</v>
      </c>
      <c r="C77" s="154" t="s">
        <v>337</v>
      </c>
      <c r="D77" s="154" t="s">
        <v>337</v>
      </c>
      <c r="E77" s="154">
        <v>214900</v>
      </c>
      <c r="F77" s="154">
        <v>368118</v>
      </c>
      <c r="G77" s="154">
        <v>406886</v>
      </c>
      <c r="H77" s="154">
        <v>112</v>
      </c>
      <c r="I77" s="154">
        <v>150</v>
      </c>
      <c r="J77" s="154">
        <v>184</v>
      </c>
      <c r="K77" s="154">
        <v>438</v>
      </c>
      <c r="L77" s="155" t="s">
        <v>574</v>
      </c>
      <c r="M77" s="191"/>
      <c r="N77" s="191" t="s">
        <v>197</v>
      </c>
      <c r="O77" s="191"/>
      <c r="P77" s="191"/>
      <c r="Q77" s="191"/>
      <c r="R77" s="191"/>
      <c r="S77" s="191"/>
      <c r="T77" s="191"/>
      <c r="U77" s="191"/>
      <c r="V77" s="191"/>
      <c r="W77" s="191"/>
      <c r="X77" s="191"/>
      <c r="Y77" s="191"/>
      <c r="Z77" s="192"/>
      <c r="AA77" s="192"/>
      <c r="AB77" s="192"/>
      <c r="AC77" s="192"/>
      <c r="AD77" s="192"/>
      <c r="AE77" s="192"/>
      <c r="AF77" s="192"/>
      <c r="AG77" s="192"/>
      <c r="AH77" s="192"/>
      <c r="AI77" s="192"/>
      <c r="AJ77" s="192"/>
      <c r="AK77" s="192"/>
      <c r="AL77" s="192"/>
      <c r="AM77" s="192"/>
      <c r="AN77" s="192"/>
      <c r="AO77" s="192"/>
      <c r="AP77" s="192"/>
      <c r="AQ77" s="192"/>
      <c r="AR77" s="192"/>
      <c r="AS77" s="192"/>
      <c r="AT77" s="192"/>
      <c r="AU77" s="192"/>
      <c r="AV77" s="192"/>
      <c r="AW77" s="192"/>
      <c r="AX77" s="192"/>
      <c r="AY77" s="192"/>
      <c r="AZ77" s="192"/>
      <c r="BA77" s="192"/>
      <c r="BB77" s="192"/>
      <c r="BC77" s="192"/>
      <c r="BD77" s="192"/>
      <c r="BE77" s="192"/>
      <c r="BF77" s="192"/>
      <c r="BG77" s="192"/>
      <c r="BH77" s="192"/>
      <c r="BI77" s="192"/>
      <c r="BJ77" s="192"/>
      <c r="BK77" s="192"/>
      <c r="BL77" s="192"/>
      <c r="BM77" s="192"/>
      <c r="BN77" s="192"/>
      <c r="BO77" s="192"/>
      <c r="BP77" s="192"/>
      <c r="BQ77" s="192"/>
      <c r="BR77" s="192"/>
      <c r="BS77" s="192"/>
      <c r="BT77" s="192"/>
      <c r="BU77" s="192"/>
      <c r="BV77" s="192"/>
      <c r="BW77" s="192"/>
      <c r="BX77" s="192"/>
      <c r="BY77" s="192"/>
      <c r="BZ77" s="192"/>
      <c r="CA77" s="192"/>
      <c r="CB77" s="192"/>
      <c r="CC77" s="192"/>
      <c r="CD77" s="192"/>
      <c r="CE77" s="192"/>
      <c r="CF77" s="192"/>
      <c r="CG77" s="192"/>
      <c r="CH77" s="192"/>
      <c r="CI77" s="192"/>
      <c r="CJ77" s="192"/>
      <c r="CK77" s="192"/>
      <c r="CL77" s="192"/>
      <c r="CM77" s="192"/>
      <c r="CN77" s="192"/>
      <c r="CO77" s="192"/>
      <c r="CP77" s="192"/>
      <c r="CQ77" s="192"/>
      <c r="CR77" s="192"/>
      <c r="CS77" s="192"/>
      <c r="CT77" s="192"/>
      <c r="CU77" s="192"/>
      <c r="CV77" s="192"/>
      <c r="CW77" s="192"/>
      <c r="CX77" s="192"/>
      <c r="CY77" s="192"/>
      <c r="CZ77" s="192"/>
      <c r="DA77" s="192"/>
      <c r="DB77" s="192"/>
      <c r="DC77" s="192"/>
      <c r="DD77" s="192"/>
      <c r="DE77" s="192"/>
      <c r="DF77" s="192"/>
      <c r="DG77" s="192"/>
      <c r="DH77" s="192"/>
      <c r="DI77" s="192"/>
      <c r="DJ77" s="192"/>
      <c r="DK77" s="192"/>
      <c r="DL77" s="192"/>
      <c r="DM77" s="192"/>
      <c r="DN77" s="192"/>
      <c r="DO77" s="192"/>
      <c r="DP77" s="192"/>
      <c r="DQ77" s="192"/>
      <c r="DR77" s="192"/>
      <c r="DS77" s="192"/>
    </row>
    <row r="78" spans="1:123" x14ac:dyDescent="0.3">
      <c r="A78" s="153" t="s">
        <v>223</v>
      </c>
      <c r="B78" s="193" t="s">
        <v>224</v>
      </c>
      <c r="C78" s="154" t="s">
        <v>337</v>
      </c>
      <c r="D78" s="154" t="s">
        <v>337</v>
      </c>
      <c r="E78" s="154">
        <v>362500</v>
      </c>
      <c r="F78" s="154">
        <v>333333</v>
      </c>
      <c r="G78" s="154">
        <v>525000</v>
      </c>
      <c r="H78" s="154">
        <v>161</v>
      </c>
      <c r="I78" s="154">
        <v>170</v>
      </c>
      <c r="J78" s="154">
        <v>207</v>
      </c>
      <c r="K78" s="154">
        <v>306</v>
      </c>
      <c r="L78" s="155" t="s">
        <v>573</v>
      </c>
      <c r="M78" s="191"/>
      <c r="N78" s="191" t="s">
        <v>337</v>
      </c>
      <c r="O78" s="191"/>
      <c r="P78" s="191"/>
      <c r="Q78" s="191"/>
      <c r="R78" s="191"/>
      <c r="S78" s="191"/>
      <c r="T78" s="191"/>
      <c r="U78" s="191"/>
      <c r="V78" s="191"/>
      <c r="W78" s="191"/>
      <c r="X78" s="191"/>
      <c r="Y78" s="191"/>
    </row>
    <row r="79" spans="1:123" x14ac:dyDescent="0.3">
      <c r="A79" s="153" t="s">
        <v>225</v>
      </c>
      <c r="B79" s="193" t="s">
        <v>226</v>
      </c>
      <c r="C79" s="154" t="s">
        <v>337</v>
      </c>
      <c r="D79" s="154" t="s">
        <v>337</v>
      </c>
      <c r="E79" s="154">
        <v>203250</v>
      </c>
      <c r="F79" s="154">
        <v>242617</v>
      </c>
      <c r="G79" s="154">
        <v>373963</v>
      </c>
      <c r="H79" s="154">
        <v>155</v>
      </c>
      <c r="I79" s="154">
        <v>184</v>
      </c>
      <c r="J79" s="154">
        <v>219</v>
      </c>
      <c r="K79" s="154">
        <v>345</v>
      </c>
      <c r="L79" s="155" t="s">
        <v>572</v>
      </c>
      <c r="M79" s="191"/>
      <c r="N79" s="191" t="s">
        <v>381</v>
      </c>
      <c r="O79" s="191"/>
      <c r="P79" s="191"/>
      <c r="Q79" s="191"/>
      <c r="R79" s="191"/>
      <c r="S79" s="191"/>
      <c r="T79" s="191"/>
      <c r="U79" s="191"/>
      <c r="V79" s="191"/>
      <c r="W79" s="191"/>
      <c r="X79" s="191"/>
      <c r="Y79" s="191"/>
    </row>
    <row r="80" spans="1:123" x14ac:dyDescent="0.3">
      <c r="A80" s="153" t="s">
        <v>227</v>
      </c>
      <c r="B80" s="193" t="s">
        <v>228</v>
      </c>
      <c r="C80" s="154" t="s">
        <v>337</v>
      </c>
      <c r="D80" s="154" t="s">
        <v>337</v>
      </c>
      <c r="E80" s="154">
        <v>221125</v>
      </c>
      <c r="F80" s="154">
        <v>329583</v>
      </c>
      <c r="G80" s="154">
        <v>373667</v>
      </c>
      <c r="H80" s="154" t="s">
        <v>337</v>
      </c>
      <c r="I80" s="154">
        <v>196</v>
      </c>
      <c r="J80" s="154">
        <v>263</v>
      </c>
      <c r="K80" s="154">
        <v>329</v>
      </c>
      <c r="L80" s="155" t="s">
        <v>574</v>
      </c>
      <c r="M80" s="191"/>
      <c r="N80" s="191" t="s">
        <v>381</v>
      </c>
      <c r="O80" s="191"/>
      <c r="P80" s="191"/>
      <c r="Q80" s="191"/>
      <c r="R80" s="191"/>
      <c r="S80" s="191"/>
      <c r="T80" s="191"/>
      <c r="U80" s="191"/>
      <c r="V80" s="191"/>
      <c r="W80" s="191"/>
      <c r="X80" s="191"/>
      <c r="Y80" s="191"/>
      <c r="Z80" s="192"/>
      <c r="AA80" s="192"/>
      <c r="AB80" s="192"/>
      <c r="AC80" s="192"/>
      <c r="AD80" s="192"/>
      <c r="AE80" s="192"/>
      <c r="AF80" s="192"/>
      <c r="AG80" s="192"/>
      <c r="AH80" s="192"/>
      <c r="AI80" s="192"/>
      <c r="AJ80" s="192"/>
      <c r="AK80" s="192"/>
      <c r="AL80" s="192"/>
      <c r="AM80" s="192"/>
      <c r="AN80" s="192"/>
      <c r="AO80" s="192"/>
      <c r="AP80" s="192"/>
      <c r="AQ80" s="192"/>
      <c r="AR80" s="192"/>
      <c r="AS80" s="192"/>
      <c r="AT80" s="192"/>
      <c r="AU80" s="192"/>
      <c r="AV80" s="192"/>
      <c r="AW80" s="192"/>
      <c r="AX80" s="192"/>
      <c r="AY80" s="192"/>
      <c r="AZ80" s="192"/>
      <c r="BA80" s="192"/>
      <c r="BB80" s="192"/>
      <c r="BC80" s="192"/>
      <c r="BD80" s="192"/>
      <c r="BE80" s="192"/>
      <c r="BF80" s="192"/>
      <c r="BG80" s="192"/>
      <c r="BH80" s="192"/>
      <c r="BI80" s="192"/>
      <c r="BJ80" s="192"/>
      <c r="BK80" s="192"/>
      <c r="BL80" s="192"/>
      <c r="BM80" s="192"/>
      <c r="BN80" s="192"/>
      <c r="BO80" s="192"/>
      <c r="BP80" s="192"/>
      <c r="BQ80" s="192"/>
      <c r="BR80" s="192"/>
      <c r="BS80" s="192"/>
      <c r="BT80" s="192"/>
      <c r="BU80" s="192"/>
      <c r="BV80" s="192"/>
      <c r="BW80" s="192"/>
      <c r="BX80" s="192"/>
      <c r="BY80" s="192"/>
      <c r="BZ80" s="192"/>
      <c r="CA80" s="192"/>
      <c r="CB80" s="192"/>
      <c r="CC80" s="192"/>
      <c r="CD80" s="192"/>
      <c r="CE80" s="192"/>
      <c r="CF80" s="192"/>
      <c r="CG80" s="192"/>
      <c r="CH80" s="192"/>
      <c r="CI80" s="192"/>
      <c r="CJ80" s="192"/>
      <c r="CK80" s="192"/>
      <c r="CL80" s="192"/>
      <c r="CM80" s="192"/>
      <c r="CN80" s="192"/>
      <c r="CO80" s="192"/>
      <c r="CP80" s="192"/>
      <c r="CQ80" s="192"/>
      <c r="CR80" s="192"/>
      <c r="CS80" s="192"/>
      <c r="CT80" s="192"/>
      <c r="CU80" s="192"/>
      <c r="CV80" s="192"/>
      <c r="CW80" s="192"/>
      <c r="CX80" s="192"/>
      <c r="CY80" s="192"/>
      <c r="CZ80" s="192"/>
      <c r="DA80" s="192"/>
      <c r="DB80" s="192"/>
      <c r="DC80" s="192"/>
      <c r="DD80" s="192"/>
      <c r="DE80" s="192"/>
      <c r="DF80" s="192"/>
      <c r="DG80" s="192"/>
      <c r="DH80" s="192"/>
      <c r="DI80" s="192"/>
      <c r="DJ80" s="192"/>
      <c r="DK80" s="192"/>
      <c r="DL80" s="192"/>
      <c r="DM80" s="192"/>
      <c r="DN80" s="192"/>
      <c r="DO80" s="192"/>
      <c r="DP80" s="192"/>
      <c r="DQ80" s="192"/>
      <c r="DR80" s="192"/>
      <c r="DS80" s="192"/>
    </row>
    <row r="81" spans="1:123" x14ac:dyDescent="0.3">
      <c r="A81" s="153" t="s">
        <v>229</v>
      </c>
      <c r="B81" s="193" t="s">
        <v>230</v>
      </c>
      <c r="C81" s="154" t="s">
        <v>337</v>
      </c>
      <c r="D81" s="154" t="s">
        <v>337</v>
      </c>
      <c r="E81" s="154">
        <v>231455</v>
      </c>
      <c r="F81" s="154">
        <v>441625</v>
      </c>
      <c r="G81" s="154">
        <v>545071</v>
      </c>
      <c r="H81" s="154" t="s">
        <v>337</v>
      </c>
      <c r="I81" s="154">
        <v>190</v>
      </c>
      <c r="J81" s="154">
        <v>276</v>
      </c>
      <c r="K81" s="154">
        <v>369</v>
      </c>
      <c r="L81" s="155" t="s">
        <v>573</v>
      </c>
      <c r="M81" s="191"/>
      <c r="N81" s="191" t="s">
        <v>381</v>
      </c>
      <c r="O81" s="191"/>
      <c r="P81" s="191"/>
      <c r="Q81" s="191"/>
      <c r="R81" s="191"/>
      <c r="S81" s="191"/>
      <c r="T81" s="191"/>
      <c r="U81" s="191"/>
      <c r="V81" s="191"/>
      <c r="W81" s="191"/>
      <c r="X81" s="191"/>
      <c r="Y81" s="191"/>
      <c r="Z81" s="192"/>
      <c r="AA81" s="192"/>
      <c r="AB81" s="192"/>
      <c r="AC81" s="192"/>
      <c r="AD81" s="192"/>
      <c r="AE81" s="192"/>
      <c r="AF81" s="192"/>
      <c r="AG81" s="192"/>
      <c r="AH81" s="192"/>
      <c r="AI81" s="192"/>
      <c r="AJ81" s="192"/>
      <c r="AK81" s="192"/>
      <c r="AL81" s="192"/>
      <c r="AM81" s="192"/>
      <c r="AN81" s="192"/>
      <c r="AO81" s="192"/>
      <c r="AP81" s="192"/>
      <c r="AQ81" s="192"/>
      <c r="AR81" s="192"/>
      <c r="AS81" s="192"/>
      <c r="AT81" s="192"/>
      <c r="AU81" s="192"/>
      <c r="AV81" s="192"/>
      <c r="AW81" s="192"/>
      <c r="AX81" s="192"/>
      <c r="AY81" s="192"/>
      <c r="AZ81" s="192"/>
      <c r="BA81" s="192"/>
      <c r="BB81" s="192"/>
      <c r="BC81" s="192"/>
      <c r="BD81" s="192"/>
      <c r="BE81" s="192"/>
      <c r="BF81" s="192"/>
      <c r="BG81" s="192"/>
      <c r="BH81" s="192"/>
      <c r="BI81" s="192"/>
      <c r="BJ81" s="192"/>
      <c r="BK81" s="192"/>
      <c r="BL81" s="192"/>
      <c r="BM81" s="192"/>
      <c r="BN81" s="192"/>
      <c r="BO81" s="192"/>
      <c r="BP81" s="192"/>
      <c r="BQ81" s="192"/>
      <c r="BR81" s="192"/>
      <c r="BS81" s="192"/>
      <c r="BT81" s="192"/>
      <c r="BU81" s="192"/>
      <c r="BV81" s="192"/>
      <c r="BW81" s="192"/>
      <c r="BX81" s="192"/>
      <c r="BY81" s="192"/>
      <c r="BZ81" s="192"/>
      <c r="CA81" s="192"/>
      <c r="CB81" s="192"/>
      <c r="CC81" s="192"/>
      <c r="CD81" s="192"/>
      <c r="CE81" s="192"/>
      <c r="CF81" s="192"/>
      <c r="CG81" s="192"/>
      <c r="CH81" s="192"/>
      <c r="CI81" s="192"/>
      <c r="CJ81" s="192"/>
      <c r="CK81" s="192"/>
      <c r="CL81" s="192"/>
      <c r="CM81" s="192"/>
      <c r="CN81" s="192"/>
      <c r="CO81" s="192"/>
      <c r="CP81" s="192"/>
      <c r="CQ81" s="192"/>
      <c r="CR81" s="192"/>
      <c r="CS81" s="192"/>
      <c r="CT81" s="192"/>
      <c r="CU81" s="192"/>
      <c r="CV81" s="192"/>
      <c r="CW81" s="192"/>
      <c r="CX81" s="192"/>
      <c r="CY81" s="192"/>
      <c r="CZ81" s="192"/>
      <c r="DA81" s="192"/>
      <c r="DB81" s="192"/>
      <c r="DC81" s="192"/>
      <c r="DD81" s="192"/>
      <c r="DE81" s="192"/>
      <c r="DF81" s="192"/>
      <c r="DG81" s="192"/>
      <c r="DH81" s="192"/>
      <c r="DI81" s="192"/>
      <c r="DJ81" s="192"/>
      <c r="DK81" s="192"/>
      <c r="DL81" s="192"/>
      <c r="DM81" s="192"/>
      <c r="DN81" s="192"/>
      <c r="DO81" s="192"/>
      <c r="DP81" s="192"/>
      <c r="DQ81" s="192"/>
      <c r="DR81" s="192"/>
      <c r="DS81" s="192"/>
    </row>
    <row r="82" spans="1:123" x14ac:dyDescent="0.3">
      <c r="A82" s="153" t="s">
        <v>231</v>
      </c>
      <c r="B82" s="193" t="s">
        <v>232</v>
      </c>
      <c r="C82" s="154" t="s">
        <v>337</v>
      </c>
      <c r="D82" s="154" t="s">
        <v>337</v>
      </c>
      <c r="E82" s="154">
        <v>245833</v>
      </c>
      <c r="F82" s="154">
        <v>396592</v>
      </c>
      <c r="G82" s="154">
        <v>403037</v>
      </c>
      <c r="H82" s="154">
        <v>173</v>
      </c>
      <c r="I82" s="154">
        <v>196</v>
      </c>
      <c r="J82" s="154">
        <v>231</v>
      </c>
      <c r="K82" s="154">
        <v>403</v>
      </c>
      <c r="L82" s="155" t="s">
        <v>573</v>
      </c>
      <c r="M82" s="191"/>
      <c r="N82" s="191" t="s">
        <v>381</v>
      </c>
      <c r="O82" s="191"/>
      <c r="P82" s="191"/>
      <c r="Q82" s="191"/>
      <c r="R82" s="191"/>
      <c r="S82" s="191"/>
      <c r="T82" s="191"/>
      <c r="U82" s="191"/>
      <c r="V82" s="191"/>
      <c r="W82" s="191"/>
      <c r="X82" s="191"/>
      <c r="Y82" s="191"/>
    </row>
    <row r="83" spans="1:123" x14ac:dyDescent="0.3">
      <c r="A83" s="153" t="s">
        <v>233</v>
      </c>
      <c r="B83" s="193" t="s">
        <v>234</v>
      </c>
      <c r="C83" s="154" t="s">
        <v>337</v>
      </c>
      <c r="D83" s="154" t="s">
        <v>337</v>
      </c>
      <c r="E83" s="154">
        <v>231455</v>
      </c>
      <c r="F83" s="154">
        <v>441625</v>
      </c>
      <c r="G83" s="154">
        <v>545071</v>
      </c>
      <c r="H83" s="154" t="s">
        <v>337</v>
      </c>
      <c r="I83" s="154">
        <v>190</v>
      </c>
      <c r="J83" s="154">
        <v>276</v>
      </c>
      <c r="K83" s="154">
        <v>369</v>
      </c>
      <c r="L83" s="155" t="s">
        <v>573</v>
      </c>
      <c r="M83" s="191"/>
      <c r="N83" s="191" t="s">
        <v>381</v>
      </c>
      <c r="O83" s="191"/>
      <c r="P83" s="191"/>
      <c r="Q83" s="191"/>
      <c r="R83" s="191"/>
      <c r="S83" s="191"/>
      <c r="T83" s="191"/>
      <c r="U83" s="191"/>
      <c r="V83" s="191"/>
      <c r="W83" s="191"/>
      <c r="X83" s="191"/>
      <c r="Y83" s="191"/>
      <c r="Z83" s="192"/>
      <c r="AA83" s="192"/>
      <c r="AB83" s="192"/>
      <c r="AC83" s="192"/>
      <c r="AD83" s="192"/>
      <c r="AE83" s="192"/>
      <c r="AF83" s="192"/>
      <c r="AG83" s="192"/>
      <c r="AH83" s="192"/>
      <c r="AI83" s="192"/>
      <c r="AJ83" s="192"/>
      <c r="AK83" s="192"/>
      <c r="AL83" s="192"/>
      <c r="AM83" s="192"/>
      <c r="AN83" s="192"/>
      <c r="AO83" s="192"/>
      <c r="AP83" s="192"/>
      <c r="AQ83" s="192"/>
      <c r="AR83" s="192"/>
      <c r="AS83" s="192"/>
      <c r="AT83" s="192"/>
      <c r="AU83" s="192"/>
      <c r="AV83" s="192"/>
      <c r="AW83" s="192"/>
      <c r="AX83" s="192"/>
      <c r="AY83" s="192"/>
      <c r="AZ83" s="192"/>
      <c r="BA83" s="192"/>
      <c r="BB83" s="192"/>
      <c r="BC83" s="192"/>
      <c r="BD83" s="192"/>
      <c r="BE83" s="192"/>
      <c r="BF83" s="192"/>
      <c r="BG83" s="192"/>
      <c r="BH83" s="192"/>
      <c r="BI83" s="192"/>
      <c r="BJ83" s="192"/>
      <c r="BK83" s="192"/>
      <c r="BL83" s="192"/>
      <c r="BM83" s="192"/>
      <c r="BN83" s="192"/>
      <c r="BO83" s="192"/>
      <c r="BP83" s="192"/>
      <c r="BQ83" s="192"/>
      <c r="BR83" s="192"/>
      <c r="BS83" s="192"/>
      <c r="BT83" s="192"/>
      <c r="BU83" s="192"/>
      <c r="BV83" s="192"/>
      <c r="BW83" s="192"/>
      <c r="BX83" s="192"/>
      <c r="BY83" s="192"/>
      <c r="BZ83" s="192"/>
      <c r="CA83" s="192"/>
      <c r="CB83" s="192"/>
      <c r="CC83" s="192"/>
      <c r="CD83" s="192"/>
      <c r="CE83" s="192"/>
      <c r="CF83" s="192"/>
      <c r="CG83" s="192"/>
      <c r="CH83" s="192"/>
      <c r="CI83" s="192"/>
      <c r="CJ83" s="192"/>
      <c r="CK83" s="192"/>
      <c r="CL83" s="192"/>
      <c r="CM83" s="192"/>
      <c r="CN83" s="192"/>
      <c r="CO83" s="192"/>
      <c r="CP83" s="192"/>
      <c r="CQ83" s="192"/>
      <c r="CR83" s="192"/>
      <c r="CS83" s="192"/>
      <c r="CT83" s="192"/>
      <c r="CU83" s="192"/>
      <c r="CV83" s="192"/>
      <c r="CW83" s="192"/>
      <c r="CX83" s="192"/>
      <c r="CY83" s="192"/>
      <c r="CZ83" s="192"/>
      <c r="DA83" s="192"/>
      <c r="DB83" s="192"/>
      <c r="DC83" s="192"/>
      <c r="DD83" s="192"/>
      <c r="DE83" s="192"/>
      <c r="DF83" s="192"/>
      <c r="DG83" s="192"/>
      <c r="DH83" s="192"/>
      <c r="DI83" s="192"/>
      <c r="DJ83" s="192"/>
      <c r="DK83" s="192"/>
      <c r="DL83" s="192"/>
      <c r="DM83" s="192"/>
      <c r="DN83" s="192"/>
      <c r="DO83" s="192"/>
      <c r="DP83" s="192"/>
      <c r="DQ83" s="192"/>
      <c r="DR83" s="192"/>
      <c r="DS83" s="192"/>
    </row>
    <row r="84" spans="1:123" x14ac:dyDescent="0.3">
      <c r="A84" s="153" t="s">
        <v>235</v>
      </c>
      <c r="B84" s="193" t="s">
        <v>236</v>
      </c>
      <c r="C84" s="154" t="s">
        <v>337</v>
      </c>
      <c r="D84" s="154" t="s">
        <v>337</v>
      </c>
      <c r="E84" s="154">
        <v>245833</v>
      </c>
      <c r="F84" s="154">
        <v>396592</v>
      </c>
      <c r="G84" s="154">
        <v>403037</v>
      </c>
      <c r="H84" s="154">
        <v>173</v>
      </c>
      <c r="I84" s="154">
        <v>196</v>
      </c>
      <c r="J84" s="154">
        <v>231</v>
      </c>
      <c r="K84" s="154">
        <v>403</v>
      </c>
      <c r="L84" s="155" t="s">
        <v>573</v>
      </c>
      <c r="M84" s="191"/>
      <c r="N84" s="191" t="s">
        <v>209</v>
      </c>
      <c r="O84" s="191"/>
      <c r="P84" s="191"/>
      <c r="Q84" s="191"/>
      <c r="R84" s="191"/>
      <c r="S84" s="191"/>
      <c r="T84" s="191"/>
      <c r="U84" s="191"/>
      <c r="V84" s="191"/>
      <c r="W84" s="191"/>
      <c r="X84" s="191"/>
      <c r="Y84" s="191"/>
      <c r="Z84" s="192"/>
      <c r="AA84" s="192"/>
      <c r="AB84" s="192"/>
      <c r="AC84" s="192"/>
      <c r="AD84" s="192"/>
      <c r="AE84" s="192"/>
      <c r="AF84" s="192"/>
      <c r="AG84" s="192"/>
      <c r="AH84" s="192"/>
      <c r="AI84" s="192"/>
      <c r="AJ84" s="192"/>
      <c r="AK84" s="192"/>
      <c r="AL84" s="192"/>
      <c r="AM84" s="192"/>
      <c r="AN84" s="192"/>
      <c r="AO84" s="192"/>
      <c r="AP84" s="192"/>
      <c r="AQ84" s="192"/>
      <c r="AR84" s="192"/>
      <c r="AS84" s="192"/>
      <c r="AT84" s="192"/>
      <c r="AU84" s="192"/>
      <c r="AV84" s="192"/>
      <c r="AW84" s="192"/>
      <c r="AX84" s="192"/>
      <c r="AY84" s="192"/>
      <c r="AZ84" s="192"/>
      <c r="BA84" s="192"/>
      <c r="BB84" s="192"/>
      <c r="BC84" s="192"/>
      <c r="BD84" s="192"/>
      <c r="BE84" s="192"/>
      <c r="BF84" s="192"/>
      <c r="BG84" s="192"/>
      <c r="BH84" s="192"/>
      <c r="BI84" s="192"/>
      <c r="BJ84" s="192"/>
      <c r="BK84" s="192"/>
      <c r="BL84" s="192"/>
      <c r="BM84" s="192"/>
      <c r="BN84" s="192"/>
      <c r="BO84" s="192"/>
      <c r="BP84" s="192"/>
      <c r="BQ84" s="192"/>
      <c r="BR84" s="192"/>
      <c r="BS84" s="192"/>
      <c r="BT84" s="192"/>
      <c r="BU84" s="192"/>
      <c r="BV84" s="192"/>
      <c r="BW84" s="192"/>
      <c r="BX84" s="192"/>
      <c r="BY84" s="192"/>
      <c r="BZ84" s="192"/>
      <c r="CA84" s="192"/>
      <c r="CB84" s="192"/>
      <c r="CC84" s="192"/>
      <c r="CD84" s="192"/>
      <c r="CE84" s="192"/>
      <c r="CF84" s="192"/>
      <c r="CG84" s="192"/>
      <c r="CH84" s="192"/>
      <c r="CI84" s="192"/>
      <c r="CJ84" s="192"/>
      <c r="CK84" s="192"/>
      <c r="CL84" s="192"/>
      <c r="CM84" s="192"/>
      <c r="CN84" s="192"/>
      <c r="CO84" s="192"/>
      <c r="CP84" s="192"/>
      <c r="CQ84" s="192"/>
      <c r="CR84" s="192"/>
      <c r="CS84" s="192"/>
      <c r="CT84" s="192"/>
      <c r="CU84" s="192"/>
      <c r="CV84" s="192"/>
      <c r="CW84" s="192"/>
      <c r="CX84" s="192"/>
      <c r="CY84" s="192"/>
      <c r="CZ84" s="192"/>
      <c r="DA84" s="192"/>
      <c r="DB84" s="192"/>
      <c r="DC84" s="192"/>
      <c r="DD84" s="192"/>
      <c r="DE84" s="192"/>
      <c r="DF84" s="192"/>
      <c r="DG84" s="192"/>
      <c r="DH84" s="192"/>
      <c r="DI84" s="192"/>
      <c r="DJ84" s="192"/>
      <c r="DK84" s="192"/>
      <c r="DL84" s="192"/>
      <c r="DM84" s="192"/>
      <c r="DN84" s="192"/>
      <c r="DO84" s="192"/>
      <c r="DP84" s="192"/>
      <c r="DQ84" s="192"/>
      <c r="DR84" s="192"/>
      <c r="DS84" s="192"/>
    </row>
    <row r="85" spans="1:123" x14ac:dyDescent="0.3">
      <c r="A85" s="153" t="s">
        <v>237</v>
      </c>
      <c r="B85" s="153" t="s">
        <v>238</v>
      </c>
      <c r="C85" s="154" t="s">
        <v>337</v>
      </c>
      <c r="D85" s="154" t="s">
        <v>337</v>
      </c>
      <c r="E85" s="154">
        <v>281750</v>
      </c>
      <c r="F85" s="154">
        <v>516292</v>
      </c>
      <c r="G85" s="154">
        <v>557000</v>
      </c>
      <c r="H85" s="154">
        <v>136</v>
      </c>
      <c r="I85" s="154">
        <v>196</v>
      </c>
      <c r="J85" s="154">
        <v>196</v>
      </c>
      <c r="K85" s="154">
        <v>351</v>
      </c>
      <c r="L85" s="155" t="s">
        <v>605</v>
      </c>
      <c r="M85" s="191"/>
      <c r="N85" s="191" t="s">
        <v>209</v>
      </c>
      <c r="O85" s="191"/>
      <c r="P85" s="191"/>
      <c r="Q85" s="191"/>
      <c r="R85" s="191"/>
      <c r="S85" s="191"/>
      <c r="T85" s="191"/>
      <c r="U85" s="191"/>
      <c r="V85" s="191"/>
      <c r="W85" s="191"/>
      <c r="X85" s="191"/>
      <c r="Y85" s="191"/>
      <c r="Z85" s="192"/>
      <c r="AA85" s="192"/>
      <c r="AB85" s="192"/>
      <c r="AC85" s="192"/>
      <c r="AD85" s="192"/>
      <c r="AE85" s="192"/>
      <c r="AF85" s="192"/>
      <c r="AG85" s="192"/>
      <c r="AH85" s="192"/>
      <c r="AI85" s="192"/>
      <c r="AJ85" s="192"/>
      <c r="AK85" s="192"/>
      <c r="AL85" s="192"/>
      <c r="AM85" s="192"/>
      <c r="AN85" s="192"/>
      <c r="AO85" s="192"/>
      <c r="AP85" s="192"/>
      <c r="AQ85" s="192"/>
      <c r="AR85" s="192"/>
      <c r="AS85" s="192"/>
      <c r="AT85" s="192"/>
      <c r="AU85" s="192"/>
      <c r="AV85" s="192"/>
      <c r="AW85" s="192"/>
      <c r="AX85" s="192"/>
      <c r="AY85" s="192"/>
      <c r="AZ85" s="192"/>
      <c r="BA85" s="192"/>
      <c r="BB85" s="192"/>
      <c r="BC85" s="192"/>
      <c r="BD85" s="192"/>
      <c r="BE85" s="192"/>
      <c r="BF85" s="192"/>
      <c r="BG85" s="192"/>
      <c r="BH85" s="192"/>
      <c r="BI85" s="192"/>
      <c r="BJ85" s="192"/>
      <c r="BK85" s="192"/>
      <c r="BL85" s="192"/>
      <c r="BM85" s="192"/>
      <c r="BN85" s="192"/>
      <c r="BO85" s="192"/>
      <c r="BP85" s="192"/>
      <c r="BQ85" s="192"/>
      <c r="BR85" s="192"/>
      <c r="BS85" s="192"/>
      <c r="BT85" s="192"/>
      <c r="BU85" s="192"/>
      <c r="BV85" s="192"/>
      <c r="BW85" s="192"/>
      <c r="BX85" s="192"/>
      <c r="BY85" s="192"/>
      <c r="BZ85" s="192"/>
      <c r="CA85" s="192"/>
      <c r="CB85" s="192"/>
      <c r="CC85" s="192"/>
      <c r="CD85" s="192"/>
      <c r="CE85" s="192"/>
      <c r="CF85" s="192"/>
      <c r="CG85" s="192"/>
      <c r="CH85" s="192"/>
      <c r="CI85" s="192"/>
      <c r="CJ85" s="192"/>
      <c r="CK85" s="192"/>
      <c r="CL85" s="192"/>
      <c r="CM85" s="192"/>
      <c r="CN85" s="192"/>
      <c r="CO85" s="192"/>
      <c r="CP85" s="192"/>
      <c r="CQ85" s="192"/>
      <c r="CR85" s="192"/>
      <c r="CS85" s="192"/>
      <c r="CT85" s="192"/>
      <c r="CU85" s="192"/>
      <c r="CV85" s="192"/>
      <c r="CW85" s="192"/>
      <c r="CX85" s="192"/>
      <c r="CY85" s="192"/>
      <c r="CZ85" s="192"/>
      <c r="DA85" s="192"/>
      <c r="DB85" s="192"/>
      <c r="DC85" s="192"/>
      <c r="DD85" s="192"/>
      <c r="DE85" s="192"/>
      <c r="DF85" s="192"/>
      <c r="DG85" s="192"/>
      <c r="DH85" s="192"/>
      <c r="DI85" s="192"/>
      <c r="DJ85" s="192"/>
      <c r="DK85" s="192"/>
      <c r="DL85" s="192"/>
      <c r="DM85" s="192"/>
      <c r="DN85" s="192"/>
      <c r="DO85" s="192"/>
      <c r="DP85" s="192"/>
      <c r="DQ85" s="192"/>
      <c r="DR85" s="192"/>
      <c r="DS85" s="192"/>
    </row>
    <row r="86" spans="1:123" x14ac:dyDescent="0.3">
      <c r="A86" s="153" t="s">
        <v>239</v>
      </c>
      <c r="B86" s="193" t="s">
        <v>240</v>
      </c>
      <c r="C86" s="154" t="s">
        <v>337</v>
      </c>
      <c r="D86" s="154" t="s">
        <v>337</v>
      </c>
      <c r="E86" s="154">
        <v>203250</v>
      </c>
      <c r="F86" s="154">
        <v>242617</v>
      </c>
      <c r="G86" s="154">
        <v>373963</v>
      </c>
      <c r="H86" s="154">
        <v>155</v>
      </c>
      <c r="I86" s="154">
        <v>184</v>
      </c>
      <c r="J86" s="154">
        <v>219</v>
      </c>
      <c r="K86" s="154">
        <v>345</v>
      </c>
      <c r="L86" s="155" t="s">
        <v>572</v>
      </c>
      <c r="M86" s="191"/>
      <c r="N86" s="191" t="s">
        <v>239</v>
      </c>
      <c r="O86" s="191"/>
      <c r="P86" s="191"/>
      <c r="Q86" s="191"/>
      <c r="R86" s="191"/>
      <c r="S86" s="191"/>
      <c r="T86" s="191"/>
      <c r="U86" s="191"/>
      <c r="V86" s="191"/>
      <c r="W86" s="191"/>
      <c r="X86" s="191"/>
      <c r="Y86" s="191"/>
    </row>
    <row r="87" spans="1:123" x14ac:dyDescent="0.3">
      <c r="A87" s="153" t="s">
        <v>241</v>
      </c>
      <c r="B87" s="193" t="s">
        <v>242</v>
      </c>
      <c r="C87" s="154" t="s">
        <v>337</v>
      </c>
      <c r="D87" s="154" t="s">
        <v>337</v>
      </c>
      <c r="E87" s="154">
        <v>207193</v>
      </c>
      <c r="F87" s="154">
        <v>282120</v>
      </c>
      <c r="G87" s="154">
        <v>366469</v>
      </c>
      <c r="H87" s="154">
        <v>138</v>
      </c>
      <c r="I87" s="154">
        <v>162</v>
      </c>
      <c r="J87" s="154">
        <v>219</v>
      </c>
      <c r="K87" s="154">
        <v>283</v>
      </c>
      <c r="L87" s="155" t="s">
        <v>595</v>
      </c>
      <c r="M87" s="191"/>
      <c r="N87" s="191" t="s">
        <v>239</v>
      </c>
      <c r="O87" s="191"/>
      <c r="P87" s="191"/>
      <c r="Q87" s="191"/>
      <c r="R87" s="191"/>
      <c r="S87" s="191"/>
      <c r="T87" s="191"/>
      <c r="U87" s="191"/>
      <c r="V87" s="191"/>
      <c r="W87" s="191"/>
      <c r="X87" s="191"/>
      <c r="Y87" s="191"/>
      <c r="Z87" s="192"/>
      <c r="AA87" s="192"/>
      <c r="AB87" s="192"/>
      <c r="AC87" s="192"/>
      <c r="AD87" s="192"/>
      <c r="AE87" s="192"/>
      <c r="AF87" s="192"/>
      <c r="AG87" s="192"/>
      <c r="AH87" s="192"/>
      <c r="AI87" s="192"/>
      <c r="AJ87" s="192"/>
      <c r="AK87" s="192"/>
      <c r="AL87" s="192"/>
      <c r="AM87" s="192"/>
      <c r="AN87" s="192"/>
      <c r="AO87" s="192"/>
      <c r="AP87" s="192"/>
      <c r="AQ87" s="192"/>
      <c r="AR87" s="192"/>
      <c r="AS87" s="192"/>
      <c r="AT87" s="192"/>
      <c r="AU87" s="192"/>
      <c r="AV87" s="192"/>
      <c r="AW87" s="192"/>
      <c r="AX87" s="192"/>
      <c r="AY87" s="192"/>
      <c r="AZ87" s="192"/>
      <c r="BA87" s="192"/>
      <c r="BB87" s="192"/>
      <c r="BC87" s="192"/>
      <c r="BD87" s="192"/>
      <c r="BE87" s="192"/>
      <c r="BF87" s="192"/>
      <c r="BG87" s="192"/>
      <c r="BH87" s="192"/>
      <c r="BI87" s="192"/>
      <c r="BJ87" s="192"/>
      <c r="BK87" s="192"/>
      <c r="BL87" s="192"/>
      <c r="BM87" s="192"/>
      <c r="BN87" s="192"/>
      <c r="BO87" s="192"/>
      <c r="BP87" s="192"/>
      <c r="BQ87" s="192"/>
      <c r="BR87" s="192"/>
      <c r="BS87" s="192"/>
      <c r="BT87" s="192"/>
      <c r="BU87" s="192"/>
      <c r="BV87" s="192"/>
      <c r="BW87" s="192"/>
      <c r="BX87" s="192"/>
      <c r="BY87" s="192"/>
      <c r="BZ87" s="192"/>
      <c r="CA87" s="192"/>
      <c r="CB87" s="192"/>
      <c r="CC87" s="192"/>
      <c r="CD87" s="192"/>
      <c r="CE87" s="192"/>
      <c r="CF87" s="192"/>
      <c r="CG87" s="192"/>
      <c r="CH87" s="192"/>
      <c r="CI87" s="192"/>
      <c r="CJ87" s="192"/>
      <c r="CK87" s="192"/>
      <c r="CL87" s="192"/>
      <c r="CM87" s="192"/>
      <c r="CN87" s="192"/>
      <c r="CO87" s="192"/>
      <c r="CP87" s="192"/>
      <c r="CQ87" s="192"/>
      <c r="CR87" s="192"/>
      <c r="CS87" s="192"/>
      <c r="CT87" s="192"/>
      <c r="CU87" s="192"/>
      <c r="CV87" s="192"/>
      <c r="CW87" s="192"/>
      <c r="CX87" s="192"/>
      <c r="CY87" s="192"/>
      <c r="CZ87" s="192"/>
      <c r="DA87" s="192"/>
      <c r="DB87" s="192"/>
      <c r="DC87" s="192"/>
      <c r="DD87" s="192"/>
      <c r="DE87" s="192"/>
      <c r="DF87" s="192"/>
      <c r="DG87" s="192"/>
      <c r="DH87" s="192"/>
      <c r="DI87" s="192"/>
      <c r="DJ87" s="192"/>
      <c r="DK87" s="192"/>
      <c r="DL87" s="192"/>
      <c r="DM87" s="192"/>
      <c r="DN87" s="192"/>
      <c r="DO87" s="192"/>
      <c r="DP87" s="192"/>
      <c r="DQ87" s="192"/>
      <c r="DR87" s="192"/>
      <c r="DS87" s="192"/>
    </row>
    <row r="88" spans="1:123" x14ac:dyDescent="0.3">
      <c r="A88" s="153" t="s">
        <v>243</v>
      </c>
      <c r="B88" s="193" t="s">
        <v>244</v>
      </c>
      <c r="C88" s="154" t="s">
        <v>337</v>
      </c>
      <c r="D88" s="154" t="s">
        <v>337</v>
      </c>
      <c r="E88" s="154">
        <v>203250</v>
      </c>
      <c r="F88" s="154">
        <v>242617</v>
      </c>
      <c r="G88" s="154">
        <v>373963</v>
      </c>
      <c r="H88" s="154">
        <v>155</v>
      </c>
      <c r="I88" s="154">
        <v>184</v>
      </c>
      <c r="J88" s="154">
        <v>219</v>
      </c>
      <c r="K88" s="154">
        <v>345</v>
      </c>
      <c r="L88" s="155" t="s">
        <v>572</v>
      </c>
      <c r="M88" s="191"/>
      <c r="N88" s="191" t="s">
        <v>239</v>
      </c>
      <c r="O88" s="191"/>
      <c r="P88" s="191"/>
      <c r="Q88" s="191"/>
      <c r="R88" s="191"/>
      <c r="S88" s="191"/>
      <c r="T88" s="191"/>
      <c r="U88" s="191"/>
      <c r="V88" s="191"/>
      <c r="W88" s="191"/>
      <c r="X88" s="191"/>
      <c r="Y88" s="191"/>
    </row>
    <row r="89" spans="1:123" x14ac:dyDescent="0.3">
      <c r="A89" s="153" t="s">
        <v>245</v>
      </c>
      <c r="B89" s="193" t="s">
        <v>246</v>
      </c>
      <c r="C89" s="154" t="s">
        <v>337</v>
      </c>
      <c r="D89" s="154" t="s">
        <v>337</v>
      </c>
      <c r="E89" s="154">
        <v>207193</v>
      </c>
      <c r="F89" s="154">
        <v>282120</v>
      </c>
      <c r="G89" s="154">
        <v>366469</v>
      </c>
      <c r="H89" s="154">
        <v>138</v>
      </c>
      <c r="I89" s="154">
        <v>162</v>
      </c>
      <c r="J89" s="154">
        <v>219</v>
      </c>
      <c r="K89" s="154">
        <v>283</v>
      </c>
      <c r="L89" s="155" t="s">
        <v>595</v>
      </c>
      <c r="M89" s="191"/>
      <c r="N89" s="191" t="s">
        <v>239</v>
      </c>
      <c r="O89" s="191"/>
      <c r="P89" s="191"/>
      <c r="Q89" s="191"/>
      <c r="R89" s="191"/>
      <c r="S89" s="191"/>
      <c r="T89" s="191"/>
      <c r="U89" s="191"/>
      <c r="V89" s="191"/>
      <c r="W89" s="191"/>
      <c r="X89" s="191"/>
      <c r="Y89" s="191"/>
      <c r="Z89" s="192"/>
      <c r="AA89" s="192"/>
      <c r="AB89" s="192"/>
      <c r="AC89" s="192"/>
      <c r="AD89" s="192"/>
      <c r="AE89" s="192"/>
      <c r="AF89" s="192"/>
      <c r="AG89" s="192"/>
      <c r="AH89" s="192"/>
      <c r="AI89" s="192"/>
      <c r="AJ89" s="192"/>
      <c r="AK89" s="192"/>
      <c r="AL89" s="192"/>
      <c r="AM89" s="192"/>
      <c r="AN89" s="192"/>
      <c r="AO89" s="192"/>
      <c r="AP89" s="192"/>
      <c r="AQ89" s="192"/>
      <c r="AR89" s="192"/>
      <c r="AS89" s="192"/>
      <c r="AT89" s="192"/>
      <c r="AU89" s="192"/>
      <c r="AV89" s="192"/>
      <c r="AW89" s="192"/>
      <c r="AX89" s="192"/>
      <c r="AY89" s="192"/>
      <c r="AZ89" s="192"/>
      <c r="BA89" s="192"/>
      <c r="BB89" s="192"/>
      <c r="BC89" s="192"/>
      <c r="BD89" s="192"/>
      <c r="BE89" s="192"/>
      <c r="BF89" s="192"/>
      <c r="BG89" s="192"/>
      <c r="BH89" s="192"/>
      <c r="BI89" s="192"/>
      <c r="BJ89" s="192"/>
      <c r="BK89" s="192"/>
      <c r="BL89" s="192"/>
      <c r="BM89" s="192"/>
      <c r="BN89" s="192"/>
      <c r="BO89" s="192"/>
      <c r="BP89" s="192"/>
      <c r="BQ89" s="192"/>
      <c r="BR89" s="192"/>
      <c r="BS89" s="192"/>
      <c r="BT89" s="192"/>
      <c r="BU89" s="192"/>
      <c r="BV89" s="192"/>
      <c r="BW89" s="192"/>
      <c r="BX89" s="192"/>
      <c r="BY89" s="192"/>
      <c r="BZ89" s="192"/>
      <c r="CA89" s="192"/>
      <c r="CB89" s="192"/>
      <c r="CC89" s="192"/>
      <c r="CD89" s="192"/>
      <c r="CE89" s="192"/>
      <c r="CF89" s="192"/>
      <c r="CG89" s="192"/>
      <c r="CH89" s="192"/>
      <c r="CI89" s="192"/>
      <c r="CJ89" s="192"/>
      <c r="CK89" s="192"/>
      <c r="CL89" s="192"/>
      <c r="CM89" s="192"/>
      <c r="CN89" s="192"/>
      <c r="CO89" s="192"/>
      <c r="CP89" s="192"/>
      <c r="CQ89" s="192"/>
      <c r="CR89" s="192"/>
      <c r="CS89" s="192"/>
      <c r="CT89" s="192"/>
      <c r="CU89" s="192"/>
      <c r="CV89" s="192"/>
      <c r="CW89" s="192"/>
      <c r="CX89" s="192"/>
      <c r="CY89" s="192"/>
      <c r="CZ89" s="192"/>
      <c r="DA89" s="192"/>
      <c r="DB89" s="192"/>
      <c r="DC89" s="192"/>
      <c r="DD89" s="192"/>
      <c r="DE89" s="192"/>
      <c r="DF89" s="192"/>
      <c r="DG89" s="192"/>
      <c r="DH89" s="192"/>
      <c r="DI89" s="192"/>
      <c r="DJ89" s="192"/>
      <c r="DK89" s="192"/>
      <c r="DL89" s="192"/>
      <c r="DM89" s="192"/>
      <c r="DN89" s="192"/>
      <c r="DO89" s="192"/>
      <c r="DP89" s="192"/>
      <c r="DQ89" s="192"/>
      <c r="DR89" s="192"/>
      <c r="DS89" s="192"/>
    </row>
    <row r="90" spans="1:123" x14ac:dyDescent="0.3">
      <c r="A90" s="153" t="s">
        <v>247</v>
      </c>
      <c r="B90" s="193" t="s">
        <v>248</v>
      </c>
      <c r="C90" s="154" t="s">
        <v>337</v>
      </c>
      <c r="D90" s="154" t="s">
        <v>337</v>
      </c>
      <c r="E90" s="154">
        <v>231455</v>
      </c>
      <c r="F90" s="154">
        <v>441625</v>
      </c>
      <c r="G90" s="154">
        <v>545071</v>
      </c>
      <c r="H90" s="154" t="s">
        <v>337</v>
      </c>
      <c r="I90" s="154">
        <v>190</v>
      </c>
      <c r="J90" s="154">
        <v>276</v>
      </c>
      <c r="K90" s="154">
        <v>369</v>
      </c>
      <c r="L90" s="155" t="s">
        <v>573</v>
      </c>
      <c r="M90" s="191"/>
      <c r="N90" s="191" t="s">
        <v>239</v>
      </c>
      <c r="O90" s="191"/>
      <c r="P90" s="191"/>
      <c r="Q90" s="191"/>
      <c r="R90" s="191"/>
      <c r="S90" s="191"/>
      <c r="T90" s="191"/>
      <c r="U90" s="191"/>
      <c r="V90" s="191"/>
      <c r="W90" s="191"/>
      <c r="X90" s="191"/>
      <c r="Y90" s="191"/>
      <c r="Z90" s="192"/>
      <c r="AA90" s="192"/>
      <c r="AB90" s="192"/>
      <c r="AC90" s="192"/>
      <c r="AD90" s="192"/>
      <c r="AE90" s="192"/>
      <c r="AF90" s="192"/>
      <c r="AG90" s="192"/>
      <c r="AH90" s="192"/>
      <c r="AI90" s="192"/>
      <c r="AJ90" s="192"/>
      <c r="AK90" s="192"/>
      <c r="AL90" s="192"/>
      <c r="AM90" s="192"/>
      <c r="AN90" s="192"/>
      <c r="AO90" s="192"/>
      <c r="AP90" s="192"/>
      <c r="AQ90" s="192"/>
      <c r="AR90" s="192"/>
      <c r="AS90" s="192"/>
      <c r="AT90" s="192"/>
      <c r="AU90" s="192"/>
      <c r="AV90" s="192"/>
      <c r="AW90" s="192"/>
      <c r="AX90" s="192"/>
      <c r="AY90" s="192"/>
      <c r="AZ90" s="192"/>
      <c r="BA90" s="192"/>
      <c r="BB90" s="192"/>
      <c r="BC90" s="192"/>
      <c r="BD90" s="192"/>
      <c r="BE90" s="192"/>
      <c r="BF90" s="192"/>
      <c r="BG90" s="192"/>
      <c r="BH90" s="192"/>
      <c r="BI90" s="192"/>
      <c r="BJ90" s="192"/>
      <c r="BK90" s="192"/>
      <c r="BL90" s="192"/>
      <c r="BM90" s="192"/>
      <c r="BN90" s="192"/>
      <c r="BO90" s="192"/>
      <c r="BP90" s="192"/>
      <c r="BQ90" s="192"/>
      <c r="BR90" s="192"/>
      <c r="BS90" s="192"/>
      <c r="BT90" s="192"/>
      <c r="BU90" s="192"/>
      <c r="BV90" s="192"/>
      <c r="BW90" s="192"/>
      <c r="BX90" s="192"/>
      <c r="BY90" s="192"/>
      <c r="BZ90" s="192"/>
      <c r="CA90" s="192"/>
      <c r="CB90" s="192"/>
      <c r="CC90" s="192"/>
      <c r="CD90" s="192"/>
      <c r="CE90" s="192"/>
      <c r="CF90" s="192"/>
      <c r="CG90" s="192"/>
      <c r="CH90" s="192"/>
      <c r="CI90" s="192"/>
      <c r="CJ90" s="192"/>
      <c r="CK90" s="192"/>
      <c r="CL90" s="192"/>
      <c r="CM90" s="192"/>
      <c r="CN90" s="192"/>
      <c r="CO90" s="192"/>
      <c r="CP90" s="192"/>
      <c r="CQ90" s="192"/>
      <c r="CR90" s="192"/>
      <c r="CS90" s="192"/>
      <c r="CT90" s="192"/>
      <c r="CU90" s="192"/>
      <c r="CV90" s="192"/>
      <c r="CW90" s="192"/>
      <c r="CX90" s="192"/>
      <c r="CY90" s="192"/>
      <c r="CZ90" s="192"/>
      <c r="DA90" s="192"/>
      <c r="DB90" s="192"/>
      <c r="DC90" s="192"/>
      <c r="DD90" s="192"/>
      <c r="DE90" s="192"/>
      <c r="DF90" s="192"/>
      <c r="DG90" s="192"/>
      <c r="DH90" s="192"/>
      <c r="DI90" s="192"/>
      <c r="DJ90" s="192"/>
      <c r="DK90" s="192"/>
      <c r="DL90" s="192"/>
      <c r="DM90" s="192"/>
      <c r="DN90" s="192"/>
      <c r="DO90" s="192"/>
      <c r="DP90" s="192"/>
      <c r="DQ90" s="192"/>
      <c r="DR90" s="192"/>
      <c r="DS90" s="192"/>
    </row>
    <row r="91" spans="1:123" x14ac:dyDescent="0.3">
      <c r="A91" s="153" t="s">
        <v>249</v>
      </c>
      <c r="B91" s="193" t="s">
        <v>250</v>
      </c>
      <c r="C91" s="154" t="s">
        <v>337</v>
      </c>
      <c r="D91" s="154" t="s">
        <v>337</v>
      </c>
      <c r="E91" s="154">
        <v>231455</v>
      </c>
      <c r="F91" s="154">
        <v>441625</v>
      </c>
      <c r="G91" s="154">
        <v>545071</v>
      </c>
      <c r="H91" s="154" t="s">
        <v>337</v>
      </c>
      <c r="I91" s="154">
        <v>190</v>
      </c>
      <c r="J91" s="154">
        <v>276</v>
      </c>
      <c r="K91" s="154">
        <v>369</v>
      </c>
      <c r="L91" s="155" t="s">
        <v>573</v>
      </c>
      <c r="M91" s="191"/>
      <c r="N91" s="191" t="s">
        <v>611</v>
      </c>
      <c r="O91" s="191"/>
      <c r="P91" s="191"/>
      <c r="Q91" s="191"/>
      <c r="R91" s="191"/>
      <c r="S91" s="191"/>
      <c r="T91" s="191"/>
      <c r="U91" s="191"/>
      <c r="V91" s="191"/>
      <c r="W91" s="191"/>
      <c r="X91" s="191"/>
      <c r="Y91" s="191"/>
      <c r="Z91" s="192"/>
      <c r="AA91" s="192"/>
      <c r="AB91" s="192"/>
      <c r="AC91" s="192"/>
      <c r="AD91" s="192"/>
      <c r="AE91" s="192"/>
      <c r="AF91" s="192"/>
      <c r="AG91" s="192"/>
      <c r="AH91" s="192"/>
      <c r="AI91" s="192"/>
      <c r="AJ91" s="192"/>
      <c r="AK91" s="192"/>
      <c r="AL91" s="192"/>
      <c r="AM91" s="192"/>
      <c r="AN91" s="192"/>
      <c r="AO91" s="192"/>
      <c r="AP91" s="192"/>
      <c r="AQ91" s="192"/>
      <c r="AR91" s="192"/>
      <c r="AS91" s="192"/>
      <c r="AT91" s="192"/>
      <c r="AU91" s="192"/>
      <c r="AV91" s="192"/>
      <c r="AW91" s="192"/>
      <c r="AX91" s="192"/>
      <c r="AY91" s="192"/>
      <c r="AZ91" s="192"/>
      <c r="BA91" s="192"/>
      <c r="BB91" s="192"/>
      <c r="BC91" s="192"/>
      <c r="BD91" s="192"/>
      <c r="BE91" s="192"/>
      <c r="BF91" s="192"/>
      <c r="BG91" s="192"/>
      <c r="BH91" s="192"/>
      <c r="BI91" s="192"/>
      <c r="BJ91" s="192"/>
      <c r="BK91" s="192"/>
      <c r="BL91" s="192"/>
      <c r="BM91" s="192"/>
      <c r="BN91" s="192"/>
      <c r="BO91" s="192"/>
      <c r="BP91" s="192"/>
      <c r="BQ91" s="192"/>
      <c r="BR91" s="192"/>
      <c r="BS91" s="192"/>
      <c r="BT91" s="192"/>
      <c r="BU91" s="192"/>
      <c r="BV91" s="192"/>
      <c r="BW91" s="192"/>
      <c r="BX91" s="192"/>
      <c r="BY91" s="192"/>
      <c r="BZ91" s="192"/>
      <c r="CA91" s="192"/>
      <c r="CB91" s="192"/>
      <c r="CC91" s="192"/>
      <c r="CD91" s="192"/>
      <c r="CE91" s="192"/>
      <c r="CF91" s="192"/>
      <c r="CG91" s="192"/>
      <c r="CH91" s="192"/>
      <c r="CI91" s="192"/>
      <c r="CJ91" s="192"/>
      <c r="CK91" s="192"/>
      <c r="CL91" s="192"/>
      <c r="CM91" s="192"/>
      <c r="CN91" s="192"/>
      <c r="CO91" s="192"/>
      <c r="CP91" s="192"/>
      <c r="CQ91" s="192"/>
      <c r="CR91" s="192"/>
      <c r="CS91" s="192"/>
      <c r="CT91" s="192"/>
      <c r="CU91" s="192"/>
      <c r="CV91" s="192"/>
      <c r="CW91" s="192"/>
      <c r="CX91" s="192"/>
      <c r="CY91" s="192"/>
      <c r="CZ91" s="192"/>
      <c r="DA91" s="192"/>
      <c r="DB91" s="192"/>
      <c r="DC91" s="192"/>
      <c r="DD91" s="192"/>
      <c r="DE91" s="192"/>
      <c r="DF91" s="192"/>
      <c r="DG91" s="192"/>
      <c r="DH91" s="192"/>
      <c r="DI91" s="192"/>
      <c r="DJ91" s="192"/>
      <c r="DK91" s="192"/>
      <c r="DL91" s="192"/>
      <c r="DM91" s="192"/>
      <c r="DN91" s="192"/>
      <c r="DO91" s="192"/>
      <c r="DP91" s="192"/>
      <c r="DQ91" s="192"/>
      <c r="DR91" s="192"/>
      <c r="DS91" s="192"/>
    </row>
    <row r="92" spans="1:123" x14ac:dyDescent="0.3">
      <c r="A92" s="153" t="s">
        <v>251</v>
      </c>
      <c r="B92" s="193" t="s">
        <v>252</v>
      </c>
      <c r="C92" s="154" t="s">
        <v>337</v>
      </c>
      <c r="D92" s="154" t="s">
        <v>337</v>
      </c>
      <c r="E92" s="154">
        <v>243350</v>
      </c>
      <c r="F92" s="154">
        <v>357222</v>
      </c>
      <c r="G92" s="154">
        <v>316333</v>
      </c>
      <c r="H92" s="154">
        <v>138</v>
      </c>
      <c r="I92" s="154">
        <v>204</v>
      </c>
      <c r="J92" s="154">
        <v>271</v>
      </c>
      <c r="K92" s="154" t="s">
        <v>337</v>
      </c>
      <c r="L92" s="155" t="s">
        <v>574</v>
      </c>
      <c r="M92" s="191"/>
      <c r="N92" s="191" t="s">
        <v>611</v>
      </c>
      <c r="O92" s="191"/>
      <c r="P92" s="191"/>
      <c r="Q92" s="191"/>
      <c r="R92" s="191"/>
      <c r="S92" s="191"/>
      <c r="T92" s="191"/>
      <c r="U92" s="191"/>
      <c r="V92" s="191"/>
      <c r="W92" s="191"/>
      <c r="X92" s="191"/>
      <c r="Y92" s="191"/>
      <c r="Z92" s="192"/>
      <c r="AA92" s="192"/>
      <c r="AB92" s="192"/>
      <c r="AC92" s="192"/>
      <c r="AD92" s="192"/>
      <c r="AE92" s="192"/>
      <c r="AF92" s="192"/>
      <c r="AG92" s="192"/>
      <c r="AH92" s="192"/>
      <c r="AI92" s="192"/>
      <c r="AJ92" s="192"/>
      <c r="AK92" s="192"/>
      <c r="AL92" s="192"/>
      <c r="AM92" s="192"/>
      <c r="AN92" s="192"/>
      <c r="AO92" s="192"/>
      <c r="AP92" s="192"/>
      <c r="AQ92" s="192"/>
      <c r="AR92" s="192"/>
      <c r="AS92" s="192"/>
      <c r="AT92" s="192"/>
      <c r="AU92" s="192"/>
      <c r="AV92" s="192"/>
      <c r="AW92" s="192"/>
      <c r="AX92" s="192"/>
      <c r="AY92" s="192"/>
      <c r="AZ92" s="192"/>
      <c r="BA92" s="192"/>
      <c r="BB92" s="192"/>
      <c r="BC92" s="192"/>
      <c r="BD92" s="192"/>
      <c r="BE92" s="192"/>
      <c r="BF92" s="192"/>
      <c r="BG92" s="192"/>
      <c r="BH92" s="192"/>
      <c r="BI92" s="192"/>
      <c r="BJ92" s="192"/>
      <c r="BK92" s="192"/>
      <c r="BL92" s="192"/>
      <c r="BM92" s="192"/>
      <c r="BN92" s="192"/>
      <c r="BO92" s="192"/>
      <c r="BP92" s="192"/>
      <c r="BQ92" s="192"/>
      <c r="BR92" s="192"/>
      <c r="BS92" s="192"/>
      <c r="BT92" s="192"/>
      <c r="BU92" s="192"/>
      <c r="BV92" s="192"/>
      <c r="BW92" s="192"/>
      <c r="BX92" s="192"/>
      <c r="BY92" s="192"/>
      <c r="BZ92" s="192"/>
      <c r="CA92" s="192"/>
      <c r="CB92" s="192"/>
      <c r="CC92" s="192"/>
      <c r="CD92" s="192"/>
      <c r="CE92" s="192"/>
      <c r="CF92" s="192"/>
      <c r="CG92" s="192"/>
      <c r="CH92" s="192"/>
      <c r="CI92" s="192"/>
      <c r="CJ92" s="192"/>
      <c r="CK92" s="192"/>
      <c r="CL92" s="192"/>
      <c r="CM92" s="192"/>
      <c r="CN92" s="192"/>
      <c r="CO92" s="192"/>
      <c r="CP92" s="192"/>
      <c r="CQ92" s="192"/>
      <c r="CR92" s="192"/>
      <c r="CS92" s="192"/>
      <c r="CT92" s="192"/>
      <c r="CU92" s="192"/>
      <c r="CV92" s="192"/>
      <c r="CW92" s="192"/>
      <c r="CX92" s="192"/>
      <c r="CY92" s="192"/>
      <c r="CZ92" s="192"/>
      <c r="DA92" s="192"/>
      <c r="DB92" s="192"/>
      <c r="DC92" s="192"/>
      <c r="DD92" s="192"/>
      <c r="DE92" s="192"/>
      <c r="DF92" s="192"/>
      <c r="DG92" s="192"/>
      <c r="DH92" s="192"/>
      <c r="DI92" s="192"/>
      <c r="DJ92" s="192"/>
      <c r="DK92" s="192"/>
      <c r="DL92" s="192"/>
      <c r="DM92" s="192"/>
      <c r="DN92" s="192"/>
      <c r="DO92" s="192"/>
      <c r="DP92" s="192"/>
      <c r="DQ92" s="192"/>
      <c r="DR92" s="192"/>
      <c r="DS92" s="192"/>
    </row>
    <row r="93" spans="1:123" x14ac:dyDescent="0.3">
      <c r="A93" s="153" t="s">
        <v>253</v>
      </c>
      <c r="B93" s="193" t="s">
        <v>254</v>
      </c>
      <c r="C93" s="154" t="s">
        <v>337</v>
      </c>
      <c r="D93" s="154" t="s">
        <v>337</v>
      </c>
      <c r="E93" s="154">
        <v>241500</v>
      </c>
      <c r="F93" s="154">
        <v>276250</v>
      </c>
      <c r="G93" s="154">
        <v>495833</v>
      </c>
      <c r="H93" s="154">
        <v>150</v>
      </c>
      <c r="I93" s="154">
        <v>173</v>
      </c>
      <c r="J93" s="154" t="s">
        <v>337</v>
      </c>
      <c r="K93" s="154">
        <v>404</v>
      </c>
      <c r="L93" s="155" t="s">
        <v>632</v>
      </c>
      <c r="M93" s="191"/>
      <c r="N93" s="191" t="s">
        <v>611</v>
      </c>
      <c r="O93" s="191"/>
      <c r="P93" s="191"/>
      <c r="Q93" s="191"/>
      <c r="R93" s="191"/>
      <c r="S93" s="191"/>
      <c r="T93" s="191"/>
      <c r="U93" s="191"/>
      <c r="V93" s="191"/>
      <c r="W93" s="191"/>
      <c r="X93" s="191"/>
      <c r="Y93" s="191"/>
      <c r="Z93" s="192"/>
      <c r="AA93" s="192"/>
      <c r="AB93" s="192"/>
      <c r="AC93" s="192"/>
      <c r="AD93" s="192"/>
      <c r="AE93" s="192"/>
      <c r="AF93" s="192"/>
      <c r="AG93" s="192"/>
      <c r="AH93" s="192"/>
      <c r="AI93" s="192"/>
      <c r="AJ93" s="192"/>
      <c r="AK93" s="192"/>
      <c r="AL93" s="192"/>
      <c r="AM93" s="192"/>
      <c r="AN93" s="192"/>
      <c r="AO93" s="192"/>
      <c r="AP93" s="192"/>
      <c r="AQ93" s="192"/>
      <c r="AR93" s="192"/>
      <c r="AS93" s="192"/>
      <c r="AT93" s="192"/>
      <c r="AU93" s="192"/>
      <c r="AV93" s="192"/>
      <c r="AW93" s="192"/>
      <c r="AX93" s="192"/>
      <c r="AY93" s="192"/>
      <c r="AZ93" s="192"/>
      <c r="BA93" s="192"/>
      <c r="BB93" s="192"/>
      <c r="BC93" s="192"/>
      <c r="BD93" s="192"/>
      <c r="BE93" s="192"/>
      <c r="BF93" s="192"/>
      <c r="BG93" s="192"/>
      <c r="BH93" s="192"/>
      <c r="BI93" s="192"/>
      <c r="BJ93" s="192"/>
      <c r="BK93" s="192"/>
      <c r="BL93" s="192"/>
      <c r="BM93" s="192"/>
      <c r="BN93" s="192"/>
      <c r="BO93" s="192"/>
      <c r="BP93" s="192"/>
      <c r="BQ93" s="192"/>
      <c r="BR93" s="192"/>
      <c r="BS93" s="192"/>
      <c r="BT93" s="192"/>
      <c r="BU93" s="192"/>
      <c r="BV93" s="192"/>
      <c r="BW93" s="192"/>
      <c r="BX93" s="192"/>
      <c r="BY93" s="192"/>
      <c r="BZ93" s="192"/>
      <c r="CA93" s="192"/>
      <c r="CB93" s="192"/>
      <c r="CC93" s="192"/>
      <c r="CD93" s="192"/>
      <c r="CE93" s="192"/>
      <c r="CF93" s="192"/>
      <c r="CG93" s="192"/>
      <c r="CH93" s="192"/>
      <c r="CI93" s="192"/>
      <c r="CJ93" s="192"/>
      <c r="CK93" s="192"/>
      <c r="CL93" s="192"/>
      <c r="CM93" s="192"/>
      <c r="CN93" s="192"/>
      <c r="CO93" s="192"/>
      <c r="CP93" s="192"/>
      <c r="CQ93" s="192"/>
      <c r="CR93" s="192"/>
      <c r="CS93" s="192"/>
      <c r="CT93" s="192"/>
      <c r="CU93" s="192"/>
      <c r="CV93" s="192"/>
      <c r="CW93" s="192"/>
      <c r="CX93" s="192"/>
      <c r="CY93" s="192"/>
      <c r="CZ93" s="192"/>
      <c r="DA93" s="192"/>
      <c r="DB93" s="192"/>
      <c r="DC93" s="192"/>
      <c r="DD93" s="192"/>
      <c r="DE93" s="192"/>
      <c r="DF93" s="192"/>
      <c r="DG93" s="192"/>
      <c r="DH93" s="192"/>
      <c r="DI93" s="192"/>
      <c r="DJ93" s="192"/>
      <c r="DK93" s="192"/>
      <c r="DL93" s="192"/>
      <c r="DM93" s="192"/>
      <c r="DN93" s="192"/>
      <c r="DO93" s="192"/>
      <c r="DP93" s="192"/>
      <c r="DQ93" s="192"/>
      <c r="DR93" s="192"/>
      <c r="DS93" s="192"/>
    </row>
    <row r="94" spans="1:123" x14ac:dyDescent="0.3">
      <c r="A94" s="153" t="s">
        <v>255</v>
      </c>
      <c r="B94" s="193" t="s">
        <v>256</v>
      </c>
      <c r="C94" s="154" t="s">
        <v>337</v>
      </c>
      <c r="D94" s="154" t="s">
        <v>337</v>
      </c>
      <c r="E94" s="154">
        <v>198333</v>
      </c>
      <c r="F94" s="154">
        <v>333600</v>
      </c>
      <c r="G94" s="154">
        <v>447000</v>
      </c>
      <c r="H94" s="154">
        <v>150</v>
      </c>
      <c r="I94" s="154">
        <v>184</v>
      </c>
      <c r="J94" s="154">
        <v>253</v>
      </c>
      <c r="K94" s="154">
        <v>346</v>
      </c>
      <c r="L94" s="155" t="s">
        <v>574</v>
      </c>
      <c r="M94" s="191"/>
      <c r="N94" s="191" t="s">
        <v>269</v>
      </c>
      <c r="O94" s="191"/>
      <c r="P94" s="191"/>
      <c r="Q94" s="191"/>
      <c r="R94" s="191"/>
      <c r="S94" s="191"/>
      <c r="T94" s="191"/>
      <c r="U94" s="191"/>
      <c r="V94" s="191"/>
      <c r="W94" s="191"/>
      <c r="X94" s="191"/>
      <c r="Y94" s="191"/>
    </row>
    <row r="95" spans="1:123" x14ac:dyDescent="0.3">
      <c r="A95" s="153" t="s">
        <v>257</v>
      </c>
      <c r="B95" s="193" t="s">
        <v>258</v>
      </c>
      <c r="C95" s="154" t="s">
        <v>337</v>
      </c>
      <c r="D95" s="154" t="s">
        <v>337</v>
      </c>
      <c r="E95" s="154">
        <v>214900</v>
      </c>
      <c r="F95" s="154">
        <v>368118</v>
      </c>
      <c r="G95" s="154">
        <v>406886</v>
      </c>
      <c r="H95" s="154">
        <v>112</v>
      </c>
      <c r="I95" s="154">
        <v>150</v>
      </c>
      <c r="J95" s="154">
        <v>184</v>
      </c>
      <c r="K95" s="154">
        <v>438</v>
      </c>
      <c r="L95" s="155" t="s">
        <v>574</v>
      </c>
      <c r="M95" s="191"/>
      <c r="N95" s="191" t="s">
        <v>604</v>
      </c>
      <c r="O95" s="191"/>
      <c r="P95" s="191"/>
      <c r="Q95" s="191"/>
      <c r="R95" s="191"/>
      <c r="S95" s="191"/>
      <c r="T95" s="191"/>
      <c r="U95" s="191"/>
      <c r="V95" s="191"/>
      <c r="W95" s="191"/>
      <c r="X95" s="191"/>
      <c r="Y95" s="191"/>
    </row>
    <row r="96" spans="1:123" x14ac:dyDescent="0.3">
      <c r="A96" s="153" t="s">
        <v>259</v>
      </c>
      <c r="B96" s="193" t="s">
        <v>260</v>
      </c>
      <c r="C96" s="154" t="s">
        <v>337</v>
      </c>
      <c r="D96" s="154" t="s">
        <v>337</v>
      </c>
      <c r="E96" s="154">
        <v>243350</v>
      </c>
      <c r="F96" s="154">
        <v>357222</v>
      </c>
      <c r="G96" s="154">
        <v>316333</v>
      </c>
      <c r="H96" s="154">
        <v>138</v>
      </c>
      <c r="I96" s="154">
        <v>204</v>
      </c>
      <c r="J96" s="154">
        <v>271</v>
      </c>
      <c r="K96" s="154" t="s">
        <v>337</v>
      </c>
      <c r="L96" s="155" t="s">
        <v>574</v>
      </c>
      <c r="M96" s="191"/>
      <c r="N96" s="191" t="s">
        <v>604</v>
      </c>
      <c r="O96" s="191"/>
      <c r="P96" s="191"/>
      <c r="Q96" s="191"/>
      <c r="R96" s="191"/>
      <c r="S96" s="191"/>
      <c r="T96" s="191"/>
      <c r="U96" s="191"/>
      <c r="V96" s="191"/>
      <c r="W96" s="191"/>
      <c r="X96" s="191"/>
      <c r="Y96" s="191"/>
      <c r="Z96" s="192"/>
      <c r="AA96" s="192"/>
      <c r="AB96" s="192"/>
      <c r="AC96" s="192"/>
      <c r="AD96" s="192"/>
      <c r="AE96" s="192"/>
      <c r="AF96" s="192"/>
      <c r="AG96" s="192"/>
      <c r="AH96" s="192"/>
      <c r="AI96" s="192"/>
      <c r="AJ96" s="192"/>
      <c r="AK96" s="192"/>
      <c r="AL96" s="192"/>
      <c r="AM96" s="192"/>
      <c r="AN96" s="192"/>
      <c r="AO96" s="192"/>
      <c r="AP96" s="192"/>
      <c r="AQ96" s="192"/>
      <c r="AR96" s="192"/>
      <c r="AS96" s="192"/>
      <c r="AT96" s="192"/>
      <c r="AU96" s="192"/>
      <c r="AV96" s="192"/>
      <c r="AW96" s="192"/>
      <c r="AX96" s="192"/>
      <c r="AY96" s="192"/>
      <c r="AZ96" s="192"/>
      <c r="BA96" s="192"/>
      <c r="BB96" s="192"/>
      <c r="BC96" s="192"/>
      <c r="BD96" s="192"/>
      <c r="BE96" s="192"/>
      <c r="BF96" s="192"/>
      <c r="BG96" s="192"/>
      <c r="BH96" s="192"/>
      <c r="BI96" s="192"/>
      <c r="BJ96" s="192"/>
      <c r="BK96" s="192"/>
      <c r="BL96" s="192"/>
      <c r="BM96" s="192"/>
      <c r="BN96" s="192"/>
      <c r="BO96" s="192"/>
      <c r="BP96" s="192"/>
      <c r="BQ96" s="192"/>
      <c r="BR96" s="192"/>
      <c r="BS96" s="192"/>
      <c r="BT96" s="192"/>
      <c r="BU96" s="192"/>
      <c r="BV96" s="192"/>
      <c r="BW96" s="192"/>
      <c r="BX96" s="192"/>
      <c r="BY96" s="192"/>
      <c r="BZ96" s="192"/>
      <c r="CA96" s="192"/>
      <c r="CB96" s="192"/>
      <c r="CC96" s="192"/>
      <c r="CD96" s="192"/>
      <c r="CE96" s="192"/>
      <c r="CF96" s="192"/>
      <c r="CG96" s="192"/>
      <c r="CH96" s="192"/>
      <c r="CI96" s="192"/>
      <c r="CJ96" s="192"/>
      <c r="CK96" s="192"/>
      <c r="CL96" s="192"/>
      <c r="CM96" s="192"/>
      <c r="CN96" s="192"/>
      <c r="CO96" s="192"/>
      <c r="CP96" s="192"/>
      <c r="CQ96" s="192"/>
      <c r="CR96" s="192"/>
      <c r="CS96" s="192"/>
      <c r="CT96" s="192"/>
      <c r="CU96" s="192"/>
      <c r="CV96" s="192"/>
      <c r="CW96" s="192"/>
      <c r="CX96" s="192"/>
      <c r="CY96" s="192"/>
      <c r="CZ96" s="192"/>
      <c r="DA96" s="192"/>
      <c r="DB96" s="192"/>
      <c r="DC96" s="192"/>
      <c r="DD96" s="192"/>
      <c r="DE96" s="192"/>
      <c r="DF96" s="192"/>
      <c r="DG96" s="192"/>
      <c r="DH96" s="192"/>
      <c r="DI96" s="192"/>
      <c r="DJ96" s="192"/>
      <c r="DK96" s="192"/>
      <c r="DL96" s="192"/>
      <c r="DM96" s="192"/>
      <c r="DN96" s="192"/>
      <c r="DO96" s="192"/>
      <c r="DP96" s="192"/>
      <c r="DQ96" s="192"/>
      <c r="DR96" s="192"/>
      <c r="DS96" s="192"/>
    </row>
    <row r="97" spans="1:123" x14ac:dyDescent="0.3">
      <c r="A97" s="153" t="s">
        <v>261</v>
      </c>
      <c r="B97" s="193" t="s">
        <v>262</v>
      </c>
      <c r="C97" s="154" t="s">
        <v>337</v>
      </c>
      <c r="D97" s="154" t="s">
        <v>337</v>
      </c>
      <c r="E97" s="154">
        <v>282500</v>
      </c>
      <c r="F97" s="154">
        <v>288070</v>
      </c>
      <c r="G97" s="154">
        <v>602895</v>
      </c>
      <c r="H97" s="154" t="s">
        <v>337</v>
      </c>
      <c r="I97" s="154">
        <v>298</v>
      </c>
      <c r="J97" s="154">
        <v>251</v>
      </c>
      <c r="K97" s="154" t="s">
        <v>337</v>
      </c>
      <c r="L97" s="155" t="s">
        <v>573</v>
      </c>
      <c r="M97" s="191"/>
      <c r="N97" s="191" t="s">
        <v>604</v>
      </c>
      <c r="O97" s="191"/>
      <c r="P97" s="191"/>
      <c r="Q97" s="191"/>
      <c r="R97" s="191"/>
      <c r="S97" s="191"/>
      <c r="T97" s="191"/>
      <c r="U97" s="191"/>
      <c r="V97" s="191"/>
      <c r="W97" s="191"/>
      <c r="X97" s="191"/>
      <c r="Y97" s="191"/>
      <c r="Z97" s="192"/>
      <c r="AA97" s="192"/>
      <c r="AB97" s="192"/>
      <c r="AC97" s="192"/>
      <c r="AD97" s="192"/>
      <c r="AE97" s="192"/>
      <c r="AF97" s="192"/>
      <c r="AG97" s="192"/>
      <c r="AH97" s="192"/>
      <c r="AI97" s="192"/>
      <c r="AJ97" s="192"/>
      <c r="AK97" s="192"/>
      <c r="AL97" s="192"/>
      <c r="AM97" s="192"/>
      <c r="AN97" s="192"/>
      <c r="AO97" s="192"/>
      <c r="AP97" s="192"/>
      <c r="AQ97" s="192"/>
      <c r="AR97" s="192"/>
      <c r="AS97" s="192"/>
      <c r="AT97" s="192"/>
      <c r="AU97" s="192"/>
      <c r="AV97" s="192"/>
      <c r="AW97" s="192"/>
      <c r="AX97" s="192"/>
      <c r="AY97" s="192"/>
      <c r="AZ97" s="192"/>
      <c r="BA97" s="192"/>
      <c r="BB97" s="192"/>
      <c r="BC97" s="192"/>
      <c r="BD97" s="192"/>
      <c r="BE97" s="192"/>
      <c r="BF97" s="192"/>
      <c r="BG97" s="192"/>
      <c r="BH97" s="192"/>
      <c r="BI97" s="192"/>
      <c r="BJ97" s="192"/>
      <c r="BK97" s="192"/>
      <c r="BL97" s="192"/>
      <c r="BM97" s="192"/>
      <c r="BN97" s="192"/>
      <c r="BO97" s="192"/>
      <c r="BP97" s="192"/>
      <c r="BQ97" s="192"/>
      <c r="BR97" s="192"/>
      <c r="BS97" s="192"/>
      <c r="BT97" s="192"/>
      <c r="BU97" s="192"/>
      <c r="BV97" s="192"/>
      <c r="BW97" s="192"/>
      <c r="BX97" s="192"/>
      <c r="BY97" s="192"/>
      <c r="BZ97" s="192"/>
      <c r="CA97" s="192"/>
      <c r="CB97" s="192"/>
      <c r="CC97" s="192"/>
      <c r="CD97" s="192"/>
      <c r="CE97" s="192"/>
      <c r="CF97" s="192"/>
      <c r="CG97" s="192"/>
      <c r="CH97" s="192"/>
      <c r="CI97" s="192"/>
      <c r="CJ97" s="192"/>
      <c r="CK97" s="192"/>
      <c r="CL97" s="192"/>
      <c r="CM97" s="192"/>
      <c r="CN97" s="192"/>
      <c r="CO97" s="192"/>
      <c r="CP97" s="192"/>
      <c r="CQ97" s="192"/>
      <c r="CR97" s="192"/>
      <c r="CS97" s="192"/>
      <c r="CT97" s="192"/>
      <c r="CU97" s="192"/>
      <c r="CV97" s="192"/>
      <c r="CW97" s="192"/>
      <c r="CX97" s="192"/>
      <c r="CY97" s="192"/>
      <c r="CZ97" s="192"/>
      <c r="DA97" s="192"/>
      <c r="DB97" s="192"/>
      <c r="DC97" s="192"/>
      <c r="DD97" s="192"/>
      <c r="DE97" s="192"/>
      <c r="DF97" s="192"/>
      <c r="DG97" s="192"/>
      <c r="DH97" s="192"/>
      <c r="DI97" s="192"/>
      <c r="DJ97" s="192"/>
      <c r="DK97" s="192"/>
      <c r="DL97" s="192"/>
      <c r="DM97" s="192"/>
      <c r="DN97" s="192"/>
      <c r="DO97" s="192"/>
      <c r="DP97" s="192"/>
      <c r="DQ97" s="192"/>
      <c r="DR97" s="192"/>
      <c r="DS97" s="192"/>
    </row>
    <row r="98" spans="1:123" x14ac:dyDescent="0.3">
      <c r="A98" s="153" t="s">
        <v>263</v>
      </c>
      <c r="B98" s="193" t="s">
        <v>264</v>
      </c>
      <c r="C98" s="154" t="s">
        <v>337</v>
      </c>
      <c r="D98" s="154" t="s">
        <v>337</v>
      </c>
      <c r="E98" s="154">
        <v>210716</v>
      </c>
      <c r="F98" s="154">
        <v>240625</v>
      </c>
      <c r="G98" s="154">
        <v>370306</v>
      </c>
      <c r="H98" s="154">
        <v>136</v>
      </c>
      <c r="I98" s="154">
        <v>172</v>
      </c>
      <c r="J98" s="154">
        <v>249</v>
      </c>
      <c r="K98" s="154">
        <v>354</v>
      </c>
      <c r="L98" s="155" t="s">
        <v>574</v>
      </c>
      <c r="M98" s="191"/>
      <c r="N98" s="191" t="s">
        <v>273</v>
      </c>
      <c r="O98" s="191"/>
      <c r="P98" s="191"/>
      <c r="Q98" s="191"/>
      <c r="R98" s="191"/>
      <c r="S98" s="191"/>
      <c r="T98" s="191"/>
      <c r="U98" s="191"/>
      <c r="V98" s="191"/>
      <c r="W98" s="191"/>
      <c r="X98" s="191"/>
      <c r="Y98" s="191"/>
    </row>
    <row r="99" spans="1:123" x14ac:dyDescent="0.3">
      <c r="A99" s="153" t="s">
        <v>265</v>
      </c>
      <c r="B99" s="193" t="s">
        <v>266</v>
      </c>
      <c r="C99" s="154" t="s">
        <v>337</v>
      </c>
      <c r="D99" s="154" t="s">
        <v>337</v>
      </c>
      <c r="E99" s="154">
        <v>231455</v>
      </c>
      <c r="F99" s="154">
        <v>441625</v>
      </c>
      <c r="G99" s="154">
        <v>545071</v>
      </c>
      <c r="H99" s="154" t="s">
        <v>337</v>
      </c>
      <c r="I99" s="154">
        <v>190</v>
      </c>
      <c r="J99" s="154">
        <v>276</v>
      </c>
      <c r="K99" s="154">
        <v>369</v>
      </c>
      <c r="L99" s="155" t="s">
        <v>573</v>
      </c>
      <c r="M99" s="191"/>
      <c r="N99" s="191" t="s">
        <v>351</v>
      </c>
      <c r="O99" s="191"/>
      <c r="P99" s="191"/>
      <c r="Q99" s="191"/>
      <c r="R99" s="191"/>
      <c r="S99" s="191"/>
      <c r="T99" s="191"/>
      <c r="U99" s="191"/>
      <c r="V99" s="191"/>
      <c r="W99" s="191"/>
      <c r="X99" s="191"/>
      <c r="Y99" s="191"/>
    </row>
    <row r="100" spans="1:123" x14ac:dyDescent="0.3">
      <c r="A100" s="153" t="s">
        <v>269</v>
      </c>
      <c r="B100" s="153" t="s">
        <v>270</v>
      </c>
      <c r="C100" s="154">
        <v>90000</v>
      </c>
      <c r="D100" s="154" t="s">
        <v>337</v>
      </c>
      <c r="E100" s="154">
        <v>212722</v>
      </c>
      <c r="F100" s="154">
        <v>263195</v>
      </c>
      <c r="G100" s="154">
        <v>396875</v>
      </c>
      <c r="H100" s="154">
        <v>143</v>
      </c>
      <c r="I100" s="154">
        <v>172</v>
      </c>
      <c r="J100" s="154">
        <v>219</v>
      </c>
      <c r="K100" s="154">
        <v>377</v>
      </c>
      <c r="L100" s="155" t="s">
        <v>574</v>
      </c>
      <c r="M100" s="191"/>
      <c r="N100" s="191" t="s">
        <v>351</v>
      </c>
      <c r="O100" s="191"/>
      <c r="P100" s="191"/>
      <c r="Q100" s="191"/>
      <c r="R100" s="191"/>
      <c r="S100" s="191"/>
      <c r="T100" s="191"/>
      <c r="U100" s="191"/>
      <c r="V100" s="191"/>
      <c r="W100" s="191"/>
      <c r="X100" s="191"/>
      <c r="Y100" s="191"/>
    </row>
    <row r="101" spans="1:123" x14ac:dyDescent="0.3">
      <c r="A101" s="153" t="s">
        <v>271</v>
      </c>
      <c r="B101" s="193" t="s">
        <v>272</v>
      </c>
      <c r="C101" s="154" t="s">
        <v>337</v>
      </c>
      <c r="D101" s="154" t="s">
        <v>337</v>
      </c>
      <c r="E101" s="154">
        <v>262000</v>
      </c>
      <c r="F101" s="154">
        <v>342936</v>
      </c>
      <c r="G101" s="154">
        <v>449512</v>
      </c>
      <c r="H101" s="154">
        <v>138</v>
      </c>
      <c r="I101" s="154">
        <v>190</v>
      </c>
      <c r="J101" s="154">
        <v>224</v>
      </c>
      <c r="K101" s="154">
        <v>242</v>
      </c>
      <c r="L101" s="155" t="s">
        <v>574</v>
      </c>
      <c r="M101" s="191"/>
      <c r="N101" s="191" t="s">
        <v>351</v>
      </c>
      <c r="O101" s="191"/>
      <c r="P101" s="191"/>
      <c r="Q101" s="191"/>
      <c r="R101" s="191"/>
      <c r="S101" s="191"/>
      <c r="T101" s="191"/>
      <c r="U101" s="191"/>
      <c r="V101" s="191"/>
      <c r="W101" s="191"/>
      <c r="X101" s="191"/>
      <c r="Y101" s="191"/>
    </row>
    <row r="102" spans="1:123" x14ac:dyDescent="0.3">
      <c r="A102" s="153" t="s">
        <v>273</v>
      </c>
      <c r="B102" s="153" t="s">
        <v>274</v>
      </c>
      <c r="C102" s="154" t="s">
        <v>337</v>
      </c>
      <c r="D102" s="154">
        <v>140763</v>
      </c>
      <c r="E102" s="154">
        <v>209254</v>
      </c>
      <c r="F102" s="154">
        <v>220230</v>
      </c>
      <c r="G102" s="154">
        <v>310154</v>
      </c>
      <c r="H102" s="154">
        <v>152</v>
      </c>
      <c r="I102" s="154">
        <v>190</v>
      </c>
      <c r="J102" s="154">
        <v>216</v>
      </c>
      <c r="K102" s="154">
        <v>297</v>
      </c>
      <c r="L102" s="155" t="s">
        <v>572</v>
      </c>
      <c r="M102" s="191"/>
      <c r="N102" s="191" t="s">
        <v>351</v>
      </c>
      <c r="O102" s="191"/>
      <c r="P102" s="191"/>
      <c r="Q102" s="191"/>
      <c r="R102" s="191"/>
      <c r="S102" s="191"/>
      <c r="T102" s="191"/>
      <c r="U102" s="191"/>
      <c r="V102" s="191"/>
      <c r="W102" s="191"/>
      <c r="X102" s="191"/>
      <c r="Y102" s="191"/>
    </row>
    <row r="103" spans="1:123" x14ac:dyDescent="0.3">
      <c r="A103" s="153" t="s">
        <v>275</v>
      </c>
      <c r="B103" s="193" t="s">
        <v>276</v>
      </c>
      <c r="C103" s="154" t="s">
        <v>337</v>
      </c>
      <c r="D103" s="154" t="s">
        <v>337</v>
      </c>
      <c r="E103" s="154">
        <v>231455</v>
      </c>
      <c r="F103" s="154">
        <v>441625</v>
      </c>
      <c r="G103" s="154">
        <v>545071</v>
      </c>
      <c r="H103" s="154" t="s">
        <v>337</v>
      </c>
      <c r="I103" s="154">
        <v>190</v>
      </c>
      <c r="J103" s="154">
        <v>276</v>
      </c>
      <c r="K103" s="154">
        <v>369</v>
      </c>
      <c r="L103" s="155" t="s">
        <v>573</v>
      </c>
      <c r="M103" s="191"/>
      <c r="N103" s="191" t="s">
        <v>351</v>
      </c>
      <c r="O103" s="191"/>
      <c r="P103" s="191"/>
      <c r="Q103" s="191"/>
      <c r="R103" s="191"/>
      <c r="S103" s="191"/>
      <c r="T103" s="191"/>
      <c r="U103" s="191"/>
      <c r="V103" s="191"/>
      <c r="W103" s="191"/>
      <c r="X103" s="191"/>
      <c r="Y103" s="191"/>
    </row>
    <row r="104" spans="1:123" x14ac:dyDescent="0.3">
      <c r="A104" s="153" t="s">
        <v>277</v>
      </c>
      <c r="B104" s="193" t="s">
        <v>278</v>
      </c>
      <c r="C104" s="154" t="s">
        <v>337</v>
      </c>
      <c r="D104" s="154" t="s">
        <v>337</v>
      </c>
      <c r="E104" s="154">
        <v>282500</v>
      </c>
      <c r="F104" s="154">
        <v>288070</v>
      </c>
      <c r="G104" s="154">
        <v>602895</v>
      </c>
      <c r="H104" s="154" t="s">
        <v>337</v>
      </c>
      <c r="I104" s="154">
        <v>298</v>
      </c>
      <c r="J104" s="154">
        <v>251</v>
      </c>
      <c r="K104" s="154" t="s">
        <v>337</v>
      </c>
      <c r="L104" s="155" t="s">
        <v>573</v>
      </c>
      <c r="M104" s="191"/>
      <c r="N104" s="191" t="s">
        <v>351</v>
      </c>
      <c r="O104" s="191"/>
      <c r="P104" s="191"/>
      <c r="Q104" s="191"/>
      <c r="R104" s="191"/>
      <c r="S104" s="191"/>
      <c r="T104" s="191"/>
      <c r="U104" s="191"/>
      <c r="V104" s="191"/>
      <c r="W104" s="191"/>
      <c r="X104" s="191"/>
      <c r="Y104" s="191"/>
      <c r="Z104" s="192"/>
      <c r="AA104" s="192"/>
      <c r="AB104" s="192"/>
      <c r="AC104" s="192"/>
      <c r="AD104" s="192"/>
      <c r="AE104" s="192"/>
      <c r="AF104" s="192"/>
      <c r="AG104" s="192"/>
      <c r="AH104" s="192"/>
      <c r="AI104" s="192"/>
      <c r="AJ104" s="192"/>
      <c r="AK104" s="192"/>
      <c r="AL104" s="192"/>
      <c r="AM104" s="192"/>
      <c r="AN104" s="192"/>
      <c r="AO104" s="192"/>
      <c r="AP104" s="192"/>
      <c r="AQ104" s="192"/>
      <c r="AR104" s="192"/>
      <c r="AS104" s="192"/>
      <c r="AT104" s="192"/>
      <c r="AU104" s="192"/>
      <c r="AV104" s="192"/>
      <c r="AW104" s="192"/>
      <c r="AX104" s="192"/>
      <c r="AY104" s="192"/>
      <c r="AZ104" s="192"/>
      <c r="BA104" s="192"/>
      <c r="BB104" s="192"/>
      <c r="BC104" s="192"/>
      <c r="BD104" s="192"/>
      <c r="BE104" s="192"/>
      <c r="BF104" s="192"/>
      <c r="BG104" s="192"/>
      <c r="BH104" s="192"/>
      <c r="BI104" s="192"/>
      <c r="BJ104" s="192"/>
      <c r="BK104" s="192"/>
      <c r="BL104" s="192"/>
      <c r="BM104" s="192"/>
      <c r="BN104" s="192"/>
      <c r="BO104" s="192"/>
      <c r="BP104" s="192"/>
      <c r="BQ104" s="192"/>
      <c r="BR104" s="192"/>
      <c r="BS104" s="192"/>
      <c r="BT104" s="192"/>
      <c r="BU104" s="192"/>
      <c r="BV104" s="192"/>
      <c r="BW104" s="192"/>
      <c r="BX104" s="192"/>
      <c r="BY104" s="192"/>
      <c r="BZ104" s="192"/>
      <c r="CA104" s="192"/>
      <c r="CB104" s="192"/>
      <c r="CC104" s="192"/>
      <c r="CD104" s="192"/>
      <c r="CE104" s="192"/>
      <c r="CF104" s="192"/>
      <c r="CG104" s="192"/>
      <c r="CH104" s="192"/>
      <c r="CI104" s="192"/>
      <c r="CJ104" s="192"/>
      <c r="CK104" s="192"/>
      <c r="CL104" s="192"/>
      <c r="CM104" s="192"/>
      <c r="CN104" s="192"/>
      <c r="CO104" s="192"/>
      <c r="CP104" s="192"/>
      <c r="CQ104" s="192"/>
      <c r="CR104" s="192"/>
      <c r="CS104" s="192"/>
      <c r="CT104" s="192"/>
      <c r="CU104" s="192"/>
      <c r="CV104" s="192"/>
      <c r="CW104" s="192"/>
      <c r="CX104" s="192"/>
      <c r="CY104" s="192"/>
      <c r="CZ104" s="192"/>
      <c r="DA104" s="192"/>
      <c r="DB104" s="192"/>
      <c r="DC104" s="192"/>
      <c r="DD104" s="192"/>
      <c r="DE104" s="192"/>
      <c r="DF104" s="192"/>
      <c r="DG104" s="192"/>
      <c r="DH104" s="192"/>
      <c r="DI104" s="192"/>
      <c r="DJ104" s="192"/>
      <c r="DK104" s="192"/>
      <c r="DL104" s="192"/>
      <c r="DM104" s="192"/>
      <c r="DN104" s="192"/>
      <c r="DO104" s="192"/>
      <c r="DP104" s="192"/>
      <c r="DQ104" s="192"/>
      <c r="DR104" s="192"/>
      <c r="DS104" s="192"/>
    </row>
    <row r="105" spans="1:123" x14ac:dyDescent="0.3">
      <c r="A105" s="153" t="s">
        <v>281</v>
      </c>
      <c r="B105" s="193" t="s">
        <v>282</v>
      </c>
      <c r="C105" s="154" t="s">
        <v>337</v>
      </c>
      <c r="D105" s="154" t="s">
        <v>337</v>
      </c>
      <c r="E105" s="154">
        <v>214900</v>
      </c>
      <c r="F105" s="154">
        <v>368118</v>
      </c>
      <c r="G105" s="154">
        <v>406886</v>
      </c>
      <c r="H105" s="154">
        <v>112</v>
      </c>
      <c r="I105" s="154">
        <v>150</v>
      </c>
      <c r="J105" s="154">
        <v>184</v>
      </c>
      <c r="K105" s="154">
        <v>438</v>
      </c>
      <c r="L105" s="155" t="s">
        <v>574</v>
      </c>
      <c r="M105" s="191"/>
      <c r="N105" s="191" t="s">
        <v>351</v>
      </c>
      <c r="O105" s="191"/>
      <c r="P105" s="191"/>
      <c r="Q105" s="191"/>
      <c r="R105" s="191"/>
      <c r="S105" s="191"/>
      <c r="T105" s="191"/>
      <c r="U105" s="191"/>
      <c r="V105" s="191"/>
      <c r="W105" s="191"/>
      <c r="X105" s="191"/>
      <c r="Y105" s="191"/>
    </row>
    <row r="106" spans="1:123" x14ac:dyDescent="0.3">
      <c r="A106" s="153" t="s">
        <v>283</v>
      </c>
      <c r="B106" s="153" t="s">
        <v>284</v>
      </c>
      <c r="C106" s="154" t="s">
        <v>337</v>
      </c>
      <c r="D106" s="154" t="s">
        <v>337</v>
      </c>
      <c r="E106" s="154">
        <v>204284</v>
      </c>
      <c r="F106" s="154">
        <v>262795</v>
      </c>
      <c r="G106" s="154">
        <v>291100</v>
      </c>
      <c r="H106" s="154">
        <v>162</v>
      </c>
      <c r="I106" s="154">
        <v>187</v>
      </c>
      <c r="J106" s="154">
        <v>230</v>
      </c>
      <c r="K106" s="154">
        <v>340</v>
      </c>
      <c r="L106" s="155" t="s">
        <v>572</v>
      </c>
      <c r="M106" s="191"/>
      <c r="N106" s="191" t="s">
        <v>351</v>
      </c>
      <c r="O106" s="191"/>
      <c r="P106" s="191"/>
      <c r="Q106" s="191"/>
      <c r="R106" s="191"/>
      <c r="S106" s="191"/>
      <c r="T106" s="191"/>
      <c r="U106" s="191"/>
      <c r="V106" s="191"/>
      <c r="W106" s="191"/>
      <c r="X106" s="191"/>
      <c r="Y106" s="191"/>
      <c r="Z106" s="192"/>
      <c r="AA106" s="192"/>
      <c r="AB106" s="192"/>
      <c r="AC106" s="192"/>
      <c r="AD106" s="192"/>
      <c r="AE106" s="192"/>
      <c r="AF106" s="192"/>
      <c r="AG106" s="192"/>
      <c r="AH106" s="192"/>
      <c r="AI106" s="192"/>
      <c r="AJ106" s="192"/>
      <c r="AK106" s="192"/>
      <c r="AL106" s="192"/>
      <c r="AM106" s="192"/>
      <c r="AN106" s="192"/>
      <c r="AO106" s="192"/>
      <c r="AP106" s="192"/>
      <c r="AQ106" s="192"/>
      <c r="AR106" s="192"/>
      <c r="AS106" s="192"/>
      <c r="AT106" s="192"/>
      <c r="AU106" s="192"/>
      <c r="AV106" s="192"/>
      <c r="AW106" s="192"/>
      <c r="AX106" s="192"/>
      <c r="AY106" s="192"/>
      <c r="AZ106" s="192"/>
      <c r="BA106" s="192"/>
      <c r="BB106" s="192"/>
      <c r="BC106" s="192"/>
      <c r="BD106" s="192"/>
      <c r="BE106" s="192"/>
      <c r="BF106" s="192"/>
      <c r="BG106" s="192"/>
      <c r="BH106" s="192"/>
      <c r="BI106" s="192"/>
      <c r="BJ106" s="192"/>
      <c r="BK106" s="192"/>
      <c r="BL106" s="192"/>
      <c r="BM106" s="192"/>
      <c r="BN106" s="192"/>
      <c r="BO106" s="192"/>
      <c r="BP106" s="192"/>
      <c r="BQ106" s="192"/>
      <c r="BR106" s="192"/>
      <c r="BS106" s="192"/>
      <c r="BT106" s="192"/>
      <c r="BU106" s="192"/>
      <c r="BV106" s="192"/>
      <c r="BW106" s="192"/>
      <c r="BX106" s="192"/>
      <c r="BY106" s="192"/>
      <c r="BZ106" s="192"/>
      <c r="CA106" s="192"/>
      <c r="CB106" s="192"/>
      <c r="CC106" s="192"/>
      <c r="CD106" s="192"/>
      <c r="CE106" s="192"/>
      <c r="CF106" s="192"/>
      <c r="CG106" s="192"/>
      <c r="CH106" s="192"/>
      <c r="CI106" s="192"/>
      <c r="CJ106" s="192"/>
      <c r="CK106" s="192"/>
      <c r="CL106" s="192"/>
      <c r="CM106" s="192"/>
      <c r="CN106" s="192"/>
      <c r="CO106" s="192"/>
      <c r="CP106" s="192"/>
      <c r="CQ106" s="192"/>
      <c r="CR106" s="192"/>
      <c r="CS106" s="192"/>
      <c r="CT106" s="192"/>
      <c r="CU106" s="192"/>
      <c r="CV106" s="192"/>
      <c r="CW106" s="192"/>
      <c r="CX106" s="192"/>
      <c r="CY106" s="192"/>
      <c r="CZ106" s="192"/>
      <c r="DA106" s="192"/>
      <c r="DB106" s="192"/>
      <c r="DC106" s="192"/>
      <c r="DD106" s="192"/>
      <c r="DE106" s="192"/>
      <c r="DF106" s="192"/>
      <c r="DG106" s="192"/>
      <c r="DH106" s="192"/>
      <c r="DI106" s="192"/>
      <c r="DJ106" s="192"/>
      <c r="DK106" s="192"/>
      <c r="DL106" s="192"/>
      <c r="DM106" s="192"/>
      <c r="DN106" s="192"/>
      <c r="DO106" s="192"/>
      <c r="DP106" s="192"/>
      <c r="DQ106" s="192"/>
      <c r="DR106" s="192"/>
      <c r="DS106" s="192"/>
    </row>
    <row r="107" spans="1:123" x14ac:dyDescent="0.3">
      <c r="A107" s="153" t="s">
        <v>285</v>
      </c>
      <c r="B107" s="153" t="s">
        <v>286</v>
      </c>
      <c r="C107" s="154" t="s">
        <v>337</v>
      </c>
      <c r="D107" s="154" t="s">
        <v>337</v>
      </c>
      <c r="E107" s="154">
        <v>282500</v>
      </c>
      <c r="F107" s="154">
        <v>288070</v>
      </c>
      <c r="G107" s="154">
        <v>602895</v>
      </c>
      <c r="H107" s="154" t="s">
        <v>337</v>
      </c>
      <c r="I107" s="154">
        <v>298</v>
      </c>
      <c r="J107" s="154">
        <v>251</v>
      </c>
      <c r="K107" s="154" t="s">
        <v>337</v>
      </c>
      <c r="L107" s="155" t="s">
        <v>573</v>
      </c>
      <c r="M107" s="191"/>
      <c r="N107" s="191" t="s">
        <v>351</v>
      </c>
      <c r="O107" s="191"/>
      <c r="P107" s="191"/>
      <c r="Q107" s="191"/>
      <c r="R107" s="191"/>
      <c r="S107" s="191"/>
      <c r="T107" s="191"/>
      <c r="U107" s="191"/>
      <c r="V107" s="191"/>
      <c r="W107" s="191"/>
      <c r="X107" s="191"/>
      <c r="Y107" s="191"/>
      <c r="Z107" s="192"/>
      <c r="AA107" s="192"/>
      <c r="AB107" s="192"/>
      <c r="AC107" s="192"/>
      <c r="AD107" s="192"/>
      <c r="AE107" s="192"/>
      <c r="AF107" s="192"/>
      <c r="AG107" s="192"/>
      <c r="AH107" s="192"/>
      <c r="AI107" s="192"/>
      <c r="AJ107" s="192"/>
      <c r="AK107" s="192"/>
      <c r="AL107" s="192"/>
      <c r="AM107" s="192"/>
      <c r="AN107" s="192"/>
      <c r="AO107" s="192"/>
      <c r="AP107" s="192"/>
      <c r="AQ107" s="192"/>
      <c r="AR107" s="192"/>
      <c r="AS107" s="192"/>
      <c r="AT107" s="192"/>
      <c r="AU107" s="192"/>
      <c r="AV107" s="192"/>
      <c r="AW107" s="192"/>
      <c r="AX107" s="192"/>
      <c r="AY107" s="192"/>
      <c r="AZ107" s="192"/>
      <c r="BA107" s="192"/>
      <c r="BB107" s="192"/>
      <c r="BC107" s="192"/>
      <c r="BD107" s="192"/>
      <c r="BE107" s="192"/>
      <c r="BF107" s="192"/>
      <c r="BG107" s="192"/>
      <c r="BH107" s="192"/>
      <c r="BI107" s="192"/>
      <c r="BJ107" s="192"/>
      <c r="BK107" s="192"/>
      <c r="BL107" s="192"/>
      <c r="BM107" s="192"/>
      <c r="BN107" s="192"/>
      <c r="BO107" s="192"/>
      <c r="BP107" s="192"/>
      <c r="BQ107" s="192"/>
      <c r="BR107" s="192"/>
      <c r="BS107" s="192"/>
      <c r="BT107" s="192"/>
      <c r="BU107" s="192"/>
      <c r="BV107" s="192"/>
      <c r="BW107" s="192"/>
      <c r="BX107" s="192"/>
      <c r="BY107" s="192"/>
      <c r="BZ107" s="192"/>
      <c r="CA107" s="192"/>
      <c r="CB107" s="192"/>
      <c r="CC107" s="192"/>
      <c r="CD107" s="192"/>
      <c r="CE107" s="192"/>
      <c r="CF107" s="192"/>
      <c r="CG107" s="192"/>
      <c r="CH107" s="192"/>
      <c r="CI107" s="192"/>
      <c r="CJ107" s="192"/>
      <c r="CK107" s="192"/>
      <c r="CL107" s="192"/>
      <c r="CM107" s="192"/>
      <c r="CN107" s="192"/>
      <c r="CO107" s="192"/>
      <c r="CP107" s="192"/>
      <c r="CQ107" s="192"/>
      <c r="CR107" s="192"/>
      <c r="CS107" s="192"/>
      <c r="CT107" s="192"/>
      <c r="CU107" s="192"/>
      <c r="CV107" s="192"/>
      <c r="CW107" s="192"/>
      <c r="CX107" s="192"/>
      <c r="CY107" s="192"/>
      <c r="CZ107" s="192"/>
      <c r="DA107" s="192"/>
      <c r="DB107" s="192"/>
      <c r="DC107" s="192"/>
      <c r="DD107" s="192"/>
      <c r="DE107" s="192"/>
      <c r="DF107" s="192"/>
      <c r="DG107" s="192"/>
      <c r="DH107" s="192"/>
      <c r="DI107" s="192"/>
      <c r="DJ107" s="192"/>
      <c r="DK107" s="192"/>
      <c r="DL107" s="192"/>
      <c r="DM107" s="192"/>
      <c r="DN107" s="192"/>
      <c r="DO107" s="192"/>
      <c r="DP107" s="192"/>
      <c r="DQ107" s="192"/>
      <c r="DR107" s="192"/>
      <c r="DS107" s="192"/>
    </row>
    <row r="108" spans="1:123" x14ac:dyDescent="0.3">
      <c r="A108" s="153" t="s">
        <v>287</v>
      </c>
      <c r="B108" s="193" t="s">
        <v>288</v>
      </c>
      <c r="C108" s="154" t="s">
        <v>337</v>
      </c>
      <c r="D108" s="154" t="s">
        <v>337</v>
      </c>
      <c r="E108" s="154">
        <v>282500</v>
      </c>
      <c r="F108" s="154">
        <v>288070</v>
      </c>
      <c r="G108" s="154">
        <v>602895</v>
      </c>
      <c r="H108" s="154" t="s">
        <v>337</v>
      </c>
      <c r="I108" s="154">
        <v>298</v>
      </c>
      <c r="J108" s="154">
        <v>251</v>
      </c>
      <c r="K108" s="154" t="s">
        <v>337</v>
      </c>
      <c r="L108" s="155" t="s">
        <v>573</v>
      </c>
      <c r="M108" s="191"/>
      <c r="N108" s="191" t="s">
        <v>351</v>
      </c>
      <c r="O108" s="191"/>
      <c r="P108" s="191"/>
      <c r="Q108" s="191"/>
      <c r="R108" s="191"/>
      <c r="S108" s="191"/>
      <c r="T108" s="191"/>
      <c r="U108" s="191"/>
      <c r="V108" s="191"/>
      <c r="W108" s="191"/>
      <c r="X108" s="191"/>
      <c r="Y108" s="191"/>
      <c r="Z108" s="192"/>
      <c r="AA108" s="192"/>
      <c r="AB108" s="192"/>
      <c r="AC108" s="192"/>
      <c r="AD108" s="192"/>
      <c r="AE108" s="192"/>
      <c r="AF108" s="192"/>
      <c r="AG108" s="192"/>
      <c r="AH108" s="192"/>
      <c r="AI108" s="192"/>
      <c r="AJ108" s="192"/>
      <c r="AK108" s="192"/>
      <c r="AL108" s="192"/>
      <c r="AM108" s="192"/>
      <c r="AN108" s="192"/>
      <c r="AO108" s="192"/>
      <c r="AP108" s="192"/>
      <c r="AQ108" s="192"/>
      <c r="AR108" s="192"/>
      <c r="AS108" s="192"/>
      <c r="AT108" s="192"/>
      <c r="AU108" s="192"/>
      <c r="AV108" s="192"/>
      <c r="AW108" s="192"/>
      <c r="AX108" s="192"/>
      <c r="AY108" s="192"/>
      <c r="AZ108" s="192"/>
      <c r="BA108" s="192"/>
      <c r="BB108" s="192"/>
      <c r="BC108" s="192"/>
      <c r="BD108" s="192"/>
      <c r="BE108" s="192"/>
      <c r="BF108" s="192"/>
      <c r="BG108" s="192"/>
      <c r="BH108" s="192"/>
      <c r="BI108" s="192"/>
      <c r="BJ108" s="192"/>
      <c r="BK108" s="192"/>
      <c r="BL108" s="192"/>
      <c r="BM108" s="192"/>
      <c r="BN108" s="192"/>
      <c r="BO108" s="192"/>
      <c r="BP108" s="192"/>
      <c r="BQ108" s="192"/>
      <c r="BR108" s="192"/>
      <c r="BS108" s="192"/>
      <c r="BT108" s="192"/>
      <c r="BU108" s="192"/>
      <c r="BV108" s="192"/>
      <c r="BW108" s="192"/>
      <c r="BX108" s="192"/>
      <c r="BY108" s="192"/>
      <c r="BZ108" s="192"/>
      <c r="CA108" s="192"/>
      <c r="CB108" s="192"/>
      <c r="CC108" s="192"/>
      <c r="CD108" s="192"/>
      <c r="CE108" s="192"/>
      <c r="CF108" s="192"/>
      <c r="CG108" s="192"/>
      <c r="CH108" s="192"/>
      <c r="CI108" s="192"/>
      <c r="CJ108" s="192"/>
      <c r="CK108" s="192"/>
      <c r="CL108" s="192"/>
      <c r="CM108" s="192"/>
      <c r="CN108" s="192"/>
      <c r="CO108" s="192"/>
      <c r="CP108" s="192"/>
      <c r="CQ108" s="192"/>
      <c r="CR108" s="192"/>
      <c r="CS108" s="192"/>
      <c r="CT108" s="192"/>
      <c r="CU108" s="192"/>
      <c r="CV108" s="192"/>
      <c r="CW108" s="192"/>
      <c r="CX108" s="192"/>
      <c r="CY108" s="192"/>
      <c r="CZ108" s="192"/>
      <c r="DA108" s="192"/>
      <c r="DB108" s="192"/>
      <c r="DC108" s="192"/>
      <c r="DD108" s="192"/>
      <c r="DE108" s="192"/>
      <c r="DF108" s="192"/>
      <c r="DG108" s="192"/>
      <c r="DH108" s="192"/>
      <c r="DI108" s="192"/>
      <c r="DJ108" s="192"/>
      <c r="DK108" s="192"/>
      <c r="DL108" s="192"/>
      <c r="DM108" s="192"/>
      <c r="DN108" s="192"/>
      <c r="DO108" s="192"/>
      <c r="DP108" s="192"/>
      <c r="DQ108" s="192"/>
      <c r="DR108" s="192"/>
      <c r="DS108" s="192"/>
    </row>
    <row r="109" spans="1:123" x14ac:dyDescent="0.3">
      <c r="A109" s="153" t="s">
        <v>289</v>
      </c>
      <c r="B109" s="153" t="s">
        <v>290</v>
      </c>
      <c r="C109" s="154" t="s">
        <v>337</v>
      </c>
      <c r="D109" s="154" t="s">
        <v>337</v>
      </c>
      <c r="E109" s="154">
        <v>210716</v>
      </c>
      <c r="F109" s="154">
        <v>240625</v>
      </c>
      <c r="G109" s="154">
        <v>370306</v>
      </c>
      <c r="H109" s="154">
        <v>136</v>
      </c>
      <c r="I109" s="154">
        <v>172</v>
      </c>
      <c r="J109" s="154">
        <v>249</v>
      </c>
      <c r="K109" s="154">
        <v>354</v>
      </c>
      <c r="L109" s="155" t="s">
        <v>574</v>
      </c>
      <c r="M109" s="191"/>
      <c r="N109" s="191" t="s">
        <v>351</v>
      </c>
      <c r="O109" s="191"/>
      <c r="P109" s="191"/>
      <c r="Q109" s="191"/>
      <c r="R109" s="191"/>
      <c r="S109" s="191"/>
      <c r="T109" s="191"/>
      <c r="U109" s="191"/>
      <c r="V109" s="191"/>
      <c r="W109" s="191"/>
      <c r="X109" s="191"/>
      <c r="Y109" s="191"/>
      <c r="Z109" s="192"/>
      <c r="AA109" s="192"/>
      <c r="AB109" s="192"/>
      <c r="AC109" s="192"/>
      <c r="AD109" s="192"/>
      <c r="AE109" s="192"/>
      <c r="AF109" s="192"/>
      <c r="AG109" s="192"/>
      <c r="AH109" s="192"/>
      <c r="AI109" s="192"/>
      <c r="AJ109" s="192"/>
      <c r="AK109" s="192"/>
      <c r="AL109" s="192"/>
      <c r="AM109" s="192"/>
      <c r="AN109" s="192"/>
      <c r="AO109" s="192"/>
      <c r="AP109" s="192"/>
      <c r="AQ109" s="192"/>
      <c r="AR109" s="192"/>
      <c r="AS109" s="192"/>
      <c r="AT109" s="192"/>
      <c r="AU109" s="192"/>
      <c r="AV109" s="192"/>
      <c r="AW109" s="192"/>
      <c r="AX109" s="192"/>
      <c r="AY109" s="192"/>
      <c r="AZ109" s="192"/>
      <c r="BA109" s="192"/>
      <c r="BB109" s="192"/>
      <c r="BC109" s="192"/>
      <c r="BD109" s="192"/>
      <c r="BE109" s="192"/>
      <c r="BF109" s="192"/>
      <c r="BG109" s="192"/>
      <c r="BH109" s="192"/>
      <c r="BI109" s="192"/>
      <c r="BJ109" s="192"/>
      <c r="BK109" s="192"/>
      <c r="BL109" s="192"/>
      <c r="BM109" s="192"/>
      <c r="BN109" s="192"/>
      <c r="BO109" s="192"/>
      <c r="BP109" s="192"/>
      <c r="BQ109" s="192"/>
      <c r="BR109" s="192"/>
      <c r="BS109" s="192"/>
      <c r="BT109" s="192"/>
      <c r="BU109" s="192"/>
      <c r="BV109" s="192"/>
      <c r="BW109" s="192"/>
      <c r="BX109" s="192"/>
      <c r="BY109" s="192"/>
      <c r="BZ109" s="192"/>
      <c r="CA109" s="192"/>
      <c r="CB109" s="192"/>
      <c r="CC109" s="192"/>
      <c r="CD109" s="192"/>
      <c r="CE109" s="192"/>
      <c r="CF109" s="192"/>
      <c r="CG109" s="192"/>
      <c r="CH109" s="192"/>
      <c r="CI109" s="192"/>
      <c r="CJ109" s="192"/>
      <c r="CK109" s="192"/>
      <c r="CL109" s="192"/>
      <c r="CM109" s="192"/>
      <c r="CN109" s="192"/>
      <c r="CO109" s="192"/>
      <c r="CP109" s="192"/>
      <c r="CQ109" s="192"/>
      <c r="CR109" s="192"/>
      <c r="CS109" s="192"/>
      <c r="CT109" s="192"/>
      <c r="CU109" s="192"/>
      <c r="CV109" s="192"/>
      <c r="CW109" s="192"/>
      <c r="CX109" s="192"/>
      <c r="CY109" s="192"/>
      <c r="CZ109" s="192"/>
      <c r="DA109" s="192"/>
      <c r="DB109" s="192"/>
      <c r="DC109" s="192"/>
      <c r="DD109" s="192"/>
      <c r="DE109" s="192"/>
      <c r="DF109" s="192"/>
      <c r="DG109" s="192"/>
      <c r="DH109" s="192"/>
      <c r="DI109" s="192"/>
      <c r="DJ109" s="192"/>
      <c r="DK109" s="192"/>
      <c r="DL109" s="192"/>
      <c r="DM109" s="192"/>
      <c r="DN109" s="192"/>
      <c r="DO109" s="192"/>
      <c r="DP109" s="192"/>
      <c r="DQ109" s="192"/>
      <c r="DR109" s="192"/>
      <c r="DS109" s="192"/>
    </row>
    <row r="110" spans="1:123" x14ac:dyDescent="0.3">
      <c r="A110" s="153" t="s">
        <v>291</v>
      </c>
      <c r="B110" s="193" t="s">
        <v>292</v>
      </c>
      <c r="C110" s="154" t="s">
        <v>337</v>
      </c>
      <c r="D110" s="154" t="s">
        <v>337</v>
      </c>
      <c r="E110" s="154">
        <v>282500</v>
      </c>
      <c r="F110" s="154">
        <v>288070</v>
      </c>
      <c r="G110" s="154">
        <v>602895</v>
      </c>
      <c r="H110" s="154" t="s">
        <v>337</v>
      </c>
      <c r="I110" s="154">
        <v>298</v>
      </c>
      <c r="J110" s="154">
        <v>251</v>
      </c>
      <c r="K110" s="154" t="s">
        <v>337</v>
      </c>
      <c r="L110" s="155" t="s">
        <v>573</v>
      </c>
      <c r="M110" s="191"/>
      <c r="N110" s="191" t="s">
        <v>351</v>
      </c>
      <c r="O110" s="191"/>
      <c r="P110" s="191"/>
      <c r="Q110" s="191"/>
      <c r="R110" s="191"/>
      <c r="S110" s="191"/>
      <c r="T110" s="191"/>
      <c r="U110" s="191"/>
      <c r="V110" s="191"/>
      <c r="W110" s="191"/>
      <c r="X110" s="191"/>
      <c r="Y110" s="191"/>
    </row>
    <row r="111" spans="1:123" x14ac:dyDescent="0.3">
      <c r="A111" s="153" t="s">
        <v>293</v>
      </c>
      <c r="B111" s="193" t="s">
        <v>294</v>
      </c>
      <c r="C111" s="154" t="s">
        <v>337</v>
      </c>
      <c r="D111" s="154" t="s">
        <v>337</v>
      </c>
      <c r="E111" s="154">
        <v>262000</v>
      </c>
      <c r="F111" s="154">
        <v>342936</v>
      </c>
      <c r="G111" s="154">
        <v>449512</v>
      </c>
      <c r="H111" s="154">
        <v>138</v>
      </c>
      <c r="I111" s="154">
        <v>190</v>
      </c>
      <c r="J111" s="154">
        <v>224</v>
      </c>
      <c r="K111" s="154">
        <v>242</v>
      </c>
      <c r="L111" s="155" t="s">
        <v>574</v>
      </c>
      <c r="M111" s="191"/>
      <c r="N111" s="191" t="s">
        <v>351</v>
      </c>
      <c r="O111" s="191"/>
      <c r="P111" s="191"/>
      <c r="Q111" s="191"/>
      <c r="R111" s="191"/>
      <c r="S111" s="191"/>
      <c r="T111" s="191"/>
      <c r="U111" s="191"/>
      <c r="V111" s="191"/>
      <c r="W111" s="191"/>
      <c r="X111" s="191"/>
      <c r="Y111" s="191"/>
    </row>
    <row r="112" spans="1:123" x14ac:dyDescent="0.3">
      <c r="A112" s="153" t="s">
        <v>295</v>
      </c>
      <c r="B112" s="193" t="s">
        <v>296</v>
      </c>
      <c r="C112" s="154" t="s">
        <v>337</v>
      </c>
      <c r="D112" s="154" t="s">
        <v>337</v>
      </c>
      <c r="E112" s="154">
        <v>310188</v>
      </c>
      <c r="F112" s="154">
        <v>393116</v>
      </c>
      <c r="G112" s="154">
        <v>454167</v>
      </c>
      <c r="H112" s="154">
        <v>150</v>
      </c>
      <c r="I112" s="154">
        <v>184</v>
      </c>
      <c r="J112" s="154">
        <v>231</v>
      </c>
      <c r="K112" s="154" t="s">
        <v>337</v>
      </c>
      <c r="L112" s="155" t="s">
        <v>573</v>
      </c>
      <c r="M112" s="191"/>
      <c r="N112" s="191" t="s">
        <v>351</v>
      </c>
      <c r="O112" s="191"/>
      <c r="P112" s="191"/>
      <c r="Q112" s="191"/>
      <c r="R112" s="191"/>
      <c r="S112" s="191"/>
      <c r="T112" s="191"/>
      <c r="U112" s="191"/>
      <c r="V112" s="191"/>
      <c r="W112" s="191"/>
      <c r="X112" s="191"/>
      <c r="Y112" s="191"/>
    </row>
    <row r="113" spans="1:123" x14ac:dyDescent="0.3">
      <c r="A113" s="153" t="s">
        <v>297</v>
      </c>
      <c r="B113" s="193" t="s">
        <v>298</v>
      </c>
      <c r="C113" s="154" t="s">
        <v>337</v>
      </c>
      <c r="D113" s="154" t="s">
        <v>337</v>
      </c>
      <c r="E113" s="154">
        <v>282500</v>
      </c>
      <c r="F113" s="154">
        <v>288070</v>
      </c>
      <c r="G113" s="154">
        <v>602895</v>
      </c>
      <c r="H113" s="154" t="s">
        <v>337</v>
      </c>
      <c r="I113" s="154">
        <v>298</v>
      </c>
      <c r="J113" s="154">
        <v>251</v>
      </c>
      <c r="K113" s="154" t="s">
        <v>337</v>
      </c>
      <c r="L113" s="155" t="s">
        <v>573</v>
      </c>
      <c r="M113" s="191"/>
      <c r="N113" s="191" t="s">
        <v>351</v>
      </c>
      <c r="O113" s="191"/>
      <c r="P113" s="191"/>
      <c r="Q113" s="191"/>
      <c r="R113" s="191"/>
      <c r="S113" s="191"/>
      <c r="T113" s="191"/>
      <c r="U113" s="191"/>
      <c r="V113" s="191"/>
      <c r="W113" s="191"/>
      <c r="X113" s="191"/>
      <c r="Y113" s="191"/>
    </row>
    <row r="114" spans="1:123" x14ac:dyDescent="0.3">
      <c r="A114" s="153" t="s">
        <v>299</v>
      </c>
      <c r="B114" s="193" t="s">
        <v>300</v>
      </c>
      <c r="C114" s="154" t="s">
        <v>337</v>
      </c>
      <c r="D114" s="154" t="s">
        <v>337</v>
      </c>
      <c r="E114" s="154">
        <v>231455</v>
      </c>
      <c r="F114" s="154">
        <v>441625</v>
      </c>
      <c r="G114" s="154">
        <v>545071</v>
      </c>
      <c r="H114" s="154" t="s">
        <v>337</v>
      </c>
      <c r="I114" s="154">
        <v>190</v>
      </c>
      <c r="J114" s="154">
        <v>276</v>
      </c>
      <c r="K114" s="154">
        <v>369</v>
      </c>
      <c r="L114" s="155" t="s">
        <v>573</v>
      </c>
      <c r="N114" s="157" t="s">
        <v>1</v>
      </c>
      <c r="O114" s="191"/>
      <c r="P114" s="191"/>
      <c r="Q114" s="191"/>
      <c r="R114" s="191"/>
      <c r="S114" s="191"/>
      <c r="T114" s="191"/>
      <c r="U114" s="191"/>
      <c r="V114" s="191"/>
      <c r="W114" s="191"/>
      <c r="X114" s="191"/>
      <c r="Y114" s="191"/>
      <c r="Z114" s="192"/>
      <c r="AA114" s="192"/>
      <c r="AB114" s="192"/>
      <c r="AC114" s="192"/>
      <c r="AD114" s="192"/>
      <c r="AE114" s="192"/>
      <c r="AF114" s="192"/>
      <c r="AG114" s="192"/>
      <c r="AH114" s="192"/>
      <c r="AI114" s="192"/>
      <c r="AJ114" s="192"/>
      <c r="AK114" s="192"/>
      <c r="AL114" s="192"/>
      <c r="AM114" s="192"/>
      <c r="AN114" s="192"/>
      <c r="AO114" s="192"/>
      <c r="AP114" s="192"/>
      <c r="AQ114" s="192"/>
      <c r="AR114" s="192"/>
      <c r="AS114" s="192"/>
      <c r="AT114" s="192"/>
      <c r="AU114" s="192"/>
      <c r="AV114" s="192"/>
      <c r="AW114" s="192"/>
      <c r="AX114" s="192"/>
      <c r="AY114" s="192"/>
      <c r="AZ114" s="192"/>
      <c r="BA114" s="192"/>
      <c r="BB114" s="192"/>
      <c r="BC114" s="192"/>
      <c r="BD114" s="192"/>
      <c r="BE114" s="192"/>
      <c r="BF114" s="192"/>
      <c r="BG114" s="192"/>
      <c r="BH114" s="192"/>
      <c r="BI114" s="192"/>
      <c r="BJ114" s="192"/>
      <c r="BK114" s="192"/>
      <c r="BL114" s="192"/>
      <c r="BM114" s="192"/>
      <c r="BN114" s="192"/>
      <c r="BO114" s="192"/>
      <c r="BP114" s="192"/>
      <c r="BQ114" s="192"/>
      <c r="BR114" s="192"/>
      <c r="BS114" s="192"/>
      <c r="BT114" s="192"/>
      <c r="BU114" s="192"/>
      <c r="BV114" s="192"/>
      <c r="BW114" s="192"/>
      <c r="BX114" s="192"/>
      <c r="BY114" s="192"/>
      <c r="BZ114" s="192"/>
      <c r="CA114" s="192"/>
      <c r="CB114" s="192"/>
      <c r="CC114" s="192"/>
      <c r="CD114" s="192"/>
      <c r="CE114" s="192"/>
      <c r="CF114" s="192"/>
      <c r="CG114" s="192"/>
      <c r="CH114" s="192"/>
      <c r="CI114" s="192"/>
      <c r="CJ114" s="192"/>
      <c r="CK114" s="192"/>
      <c r="CL114" s="192"/>
      <c r="CM114" s="192"/>
      <c r="CN114" s="192"/>
      <c r="CO114" s="192"/>
      <c r="CP114" s="192"/>
      <c r="CQ114" s="192"/>
      <c r="CR114" s="192"/>
      <c r="CS114" s="192"/>
      <c r="CT114" s="192"/>
      <c r="CU114" s="192"/>
      <c r="CV114" s="192"/>
      <c r="CW114" s="192"/>
      <c r="CX114" s="192"/>
      <c r="CY114" s="192"/>
      <c r="CZ114" s="192"/>
      <c r="DA114" s="192"/>
      <c r="DB114" s="192"/>
      <c r="DC114" s="192"/>
      <c r="DD114" s="192"/>
      <c r="DE114" s="192"/>
      <c r="DF114" s="192"/>
      <c r="DG114" s="192"/>
      <c r="DH114" s="192"/>
      <c r="DI114" s="192"/>
      <c r="DJ114" s="192"/>
      <c r="DK114" s="192"/>
      <c r="DL114" s="192"/>
      <c r="DM114" s="192"/>
      <c r="DN114" s="192"/>
      <c r="DO114" s="192"/>
      <c r="DP114" s="192"/>
      <c r="DQ114" s="192"/>
      <c r="DR114" s="192"/>
      <c r="DS114" s="192"/>
    </row>
    <row r="115" spans="1:123" x14ac:dyDescent="0.3">
      <c r="A115" s="153" t="s">
        <v>301</v>
      </c>
      <c r="B115" s="193" t="s">
        <v>302</v>
      </c>
      <c r="C115" s="154" t="s">
        <v>337</v>
      </c>
      <c r="D115" s="154" t="s">
        <v>337</v>
      </c>
      <c r="E115" s="154">
        <v>310188</v>
      </c>
      <c r="F115" s="154">
        <v>393116</v>
      </c>
      <c r="G115" s="154">
        <v>454167</v>
      </c>
      <c r="H115" s="154">
        <v>150</v>
      </c>
      <c r="I115" s="154">
        <v>184</v>
      </c>
      <c r="J115" s="154">
        <v>231</v>
      </c>
      <c r="K115" s="154" t="s">
        <v>337</v>
      </c>
      <c r="L115" s="155" t="s">
        <v>573</v>
      </c>
      <c r="M115" s="191"/>
      <c r="N115" s="191" t="s">
        <v>283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Dashboard</vt:lpstr>
      <vt:lpstr>TO DORegister lettings</vt:lpstr>
      <vt:lpstr>PopAge</vt:lpstr>
      <vt:lpstr>Tenure</vt:lpstr>
      <vt:lpstr>Acctype</vt:lpstr>
      <vt:lpstr>Beds</vt:lpstr>
      <vt:lpstr>Empty2nds</vt:lpstr>
      <vt:lpstr>Stock</vt:lpstr>
      <vt:lpstr>Prices</vt:lpstr>
      <vt:lpstr>Sustainability</vt:lpstr>
      <vt:lpstr>Income</vt:lpstr>
      <vt:lpstr>Template</vt:lpstr>
      <vt:lpstr>Dashboard!SelectedComparatorCode</vt:lpstr>
      <vt:lpstr>Dashboard!SelectedDistrictCode</vt:lpstr>
      <vt:lpstr>Dashboard!SelectedParishCode</vt:lpstr>
    </vt:vector>
  </TitlesOfParts>
  <Company>Borough Council of King's Lynn &amp; West Norfolk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Heaton</dc:creator>
  <cp:lastModifiedBy>Heaton, James</cp:lastModifiedBy>
  <cp:lastPrinted>2023-10-09T10:38:57Z</cp:lastPrinted>
  <dcterms:created xsi:type="dcterms:W3CDTF">2017-11-07T13:17:42Z</dcterms:created>
  <dcterms:modified xsi:type="dcterms:W3CDTF">2023-10-10T15:55:50Z</dcterms:modified>
</cp:coreProperties>
</file>